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4.xml" ContentType="application/vnd.openxmlformats-officedocument.drawing+xml"/>
  <Override PartName="/xl/ctrlProps/ctrlProp1.xml" ContentType="application/vnd.ms-excel.controlproperties+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C:\Users\Munee\Desktop\Finenza\Samples\"/>
    </mc:Choice>
  </mc:AlternateContent>
  <xr:revisionPtr revIDLastSave="0" documentId="13_ncr:1_{0E10CC6B-5921-4572-B3AA-E08D0A88BCF9}" xr6:coauthVersionLast="47" xr6:coauthVersionMax="47" xr10:uidLastSave="{00000000-0000-0000-0000-000000000000}"/>
  <workbookProtection workbookAlgorithmName="SHA-512" workbookHashValue="qekzoMTNOxSO5yH+Z0epy3Qf08COLg7ZEt1wCXI8jEs8Ax2yq5qhzzCRwmuGyzTSLTmMmcgsTj60EdMCyfLcqw==" workbookSaltValue="EOk4O0eQatfTZADSTBT91Q==" workbookSpinCount="100000" lockStructure="1"/>
  <bookViews>
    <workbookView xWindow="-120" yWindow="-120" windowWidth="29040" windowHeight="15720" tabRatio="689" xr2:uid="{00000000-000D-0000-FFFF-FFFF00000000}"/>
  </bookViews>
  <sheets>
    <sheet name="Home" sheetId="1" r:id="rId1"/>
    <sheet name="Invoice" sheetId="2" r:id="rId2"/>
    <sheet name="Receivables" sheetId="7" r:id="rId3"/>
    <sheet name="Dashboard" sheetId="9" r:id="rId4"/>
    <sheet name="Customers" sheetId="3" r:id="rId5"/>
    <sheet name="Products" sheetId="4" r:id="rId6"/>
    <sheet name="Invoice Database" sheetId="5" r:id="rId7"/>
    <sheet name="Settings" sheetId="6" r:id="rId8"/>
    <sheet name="_Dashboard Data" sheetId="10" state="veryHidden" r:id="rId9"/>
  </sheets>
  <definedNames>
    <definedName name="_xlnm._FilterDatabase" localSheetId="2" hidden="1">Receivables!$A$6:$L$14</definedName>
    <definedName name="_xlnm.Print_Area" localSheetId="3">Dashboard!$B$2:$R$39</definedName>
    <definedName name="_xlnm.Print_Area" localSheetId="1">Invoice!$A$1:$K$45</definedName>
    <definedName name="_xlnm.Print_Area" localSheetId="2">Receivables!$A$1:$L$14</definedName>
    <definedName name="_xlnm.Print_Titles" localSheetId="2">Receivables!$1:$6</definedName>
    <definedName name="scDashMonth">#N/A</definedName>
    <definedName name="scDashYear">#N/A</definedName>
  </definedNames>
  <calcPr calcId="191029"/>
  <pivotCaches>
    <pivotCache cacheId="0" r:id="rId10"/>
  </pivotCaches>
  <extLst>
    <ext xmlns:x14="http://schemas.microsoft.com/office/spreadsheetml/2009/9/main" uri="{BBE1A952-AA13-448e-AADC-164F8A28A991}">
      <x14:slicerCaches>
        <x14:slicerCache r:id="rId11"/>
        <x14:slicerCache r:id="rId12"/>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2" l="1"/>
  <c r="H31" i="2"/>
  <c r="G31" i="2"/>
  <c r="E31" i="2"/>
  <c r="J30" i="2"/>
  <c r="H30" i="2"/>
  <c r="G30" i="2"/>
  <c r="E30" i="2"/>
  <c r="J29" i="2"/>
  <c r="H29" i="2"/>
  <c r="G29" i="2"/>
  <c r="E29" i="2"/>
  <c r="J28" i="2"/>
  <c r="H28" i="2"/>
  <c r="G28" i="2"/>
  <c r="E28" i="2"/>
  <c r="J27" i="2"/>
  <c r="H27" i="2"/>
  <c r="G27" i="2"/>
  <c r="E27" i="2"/>
  <c r="J26" i="2"/>
  <c r="H26" i="2"/>
  <c r="G26" i="2"/>
  <c r="E26" i="2"/>
  <c r="J25" i="2"/>
  <c r="H25" i="2"/>
  <c r="G25" i="2"/>
  <c r="E25" i="2"/>
  <c r="J24" i="2"/>
  <c r="H24" i="2"/>
  <c r="G24" i="2"/>
  <c r="E24" i="2"/>
  <c r="J23" i="2"/>
  <c r="H23" i="2"/>
  <c r="G23" i="2"/>
  <c r="E23" i="2"/>
  <c r="J22" i="2"/>
  <c r="H22" i="2"/>
  <c r="G22" i="2"/>
  <c r="E22" i="2"/>
  <c r="J21" i="2"/>
  <c r="H21" i="2"/>
  <c r="G21" i="2"/>
  <c r="E21" i="2"/>
  <c r="J20" i="2"/>
  <c r="H20" i="2"/>
  <c r="G20" i="2"/>
  <c r="E20" i="2"/>
  <c r="J19" i="2"/>
  <c r="H19" i="2"/>
  <c r="G19" i="2"/>
  <c r="E19" i="2"/>
  <c r="J18" i="2"/>
  <c r="H18" i="2"/>
  <c r="G18" i="2"/>
  <c r="E18" i="2"/>
  <c r="E17" i="2"/>
  <c r="I11" i="2"/>
  <c r="I10" i="2"/>
  <c r="C11" i="2"/>
  <c r="J17" i="2"/>
  <c r="G17" i="2"/>
  <c r="H17" i="2"/>
  <c r="A45" i="2"/>
  <c r="A7" i="2"/>
  <c r="A6" i="2"/>
  <c r="A5" i="2"/>
  <c r="A4" i="2"/>
  <c r="B6" i="9"/>
  <c r="K6" i="9"/>
  <c r="H6" i="9"/>
  <c r="E6" i="9"/>
  <c r="K29" i="2" l="1"/>
  <c r="K23" i="2"/>
  <c r="K18" i="2"/>
  <c r="K20" i="2"/>
  <c r="K26" i="2"/>
  <c r="K30" i="2"/>
  <c r="K19" i="2"/>
  <c r="K22" i="2"/>
  <c r="K25" i="2"/>
  <c r="K31" i="2"/>
  <c r="K28" i="2"/>
  <c r="K21" i="2"/>
  <c r="K24" i="2"/>
  <c r="K27" i="2"/>
  <c r="N6" i="9"/>
  <c r="Q6" i="9"/>
  <c r="K17" i="2"/>
  <c r="K34" i="2" l="1"/>
  <c r="K39" i="2" s="1"/>
  <c r="J43" i="2" s="1"/>
  <c r="K41" i="2" l="1"/>
</calcChain>
</file>

<file path=xl/sharedStrings.xml><?xml version="1.0" encoding="utf-8"?>
<sst xmlns="http://schemas.openxmlformats.org/spreadsheetml/2006/main" count="1201" uniqueCount="249">
  <si>
    <t>FINENZA  |  DRY FRUITS &amp; SPICES INVOICE SYSTEM</t>
  </si>
  <si>
    <t>PRODUCTS</t>
  </si>
  <si>
    <t>SETTINGS</t>
  </si>
  <si>
    <t>Invoice No.</t>
  </si>
  <si>
    <t>Customer</t>
  </si>
  <si>
    <t>Invoice Date</t>
  </si>
  <si>
    <t>Invoice Number</t>
  </si>
  <si>
    <t>Date</t>
  </si>
  <si>
    <t>Grand Total</t>
  </si>
  <si>
    <t>Amount Paid</t>
  </si>
  <si>
    <t>Balance</t>
  </si>
  <si>
    <t>Status</t>
  </si>
  <si>
    <t>SALES INVOICE</t>
  </si>
  <si>
    <t>CUSTOMER DETAILS</t>
  </si>
  <si>
    <t>Customer Name</t>
  </si>
  <si>
    <t>Phone</t>
  </si>
  <si>
    <t>Address</t>
  </si>
  <si>
    <t>City</t>
  </si>
  <si>
    <t>Sr.</t>
  </si>
  <si>
    <t>Product</t>
  </si>
  <si>
    <t>Rate</t>
  </si>
  <si>
    <t>Amount</t>
  </si>
  <si>
    <t>NOTES / DELIVERY DETAILS</t>
  </si>
  <si>
    <t>Subtotal</t>
  </si>
  <si>
    <t>Discount (Fixed)</t>
  </si>
  <si>
    <t>Loading Charges</t>
  </si>
  <si>
    <t>Transport Charges</t>
  </si>
  <si>
    <t>Unloading Charges</t>
  </si>
  <si>
    <t>Payment Status</t>
  </si>
  <si>
    <t>Customer Code</t>
  </si>
  <si>
    <t>Active</t>
  </si>
  <si>
    <t>Product Code</t>
  </si>
  <si>
    <t>Product Name</t>
  </si>
  <si>
    <t>Default Rate Basis</t>
  </si>
  <si>
    <t>Default Rate</t>
  </si>
  <si>
    <t>Default Package Type</t>
  </si>
  <si>
    <t>Weight Entry</t>
  </si>
  <si>
    <t>INVOICE DATABASE</t>
  </si>
  <si>
    <t>Customer Phone</t>
  </si>
  <si>
    <t>Customer Address</t>
  </si>
  <si>
    <t>Customer City</t>
  </si>
  <si>
    <t>Line Number</t>
  </si>
  <si>
    <t>Package Quantity</t>
  </si>
  <si>
    <t>Package Type</t>
  </si>
  <si>
    <t>Gross Weight kg</t>
  </si>
  <si>
    <t>Net Weight kg</t>
  </si>
  <si>
    <t>Rate Basis</t>
  </si>
  <si>
    <t>Line Amount</t>
  </si>
  <si>
    <t>Discount</t>
  </si>
  <si>
    <t>Notes</t>
  </si>
  <si>
    <t>Created At</t>
  </si>
  <si>
    <t>Last Modified At</t>
  </si>
  <si>
    <t>BUSINESS DETAILS</t>
  </si>
  <si>
    <t>WORKFLOW RULES</t>
  </si>
  <si>
    <t>Invoice number is reserved and checked when Save runs.</t>
  </si>
  <si>
    <t>Existing invoice numbers must never be reused.</t>
  </si>
  <si>
    <t>Yes</t>
  </si>
  <si>
    <t>Gross and Net</t>
  </si>
  <si>
    <t>Print and PDF should require a successfully saved invoice.</t>
  </si>
  <si>
    <t>40 kg</t>
  </si>
  <si>
    <t>No</t>
  </si>
  <si>
    <t>Net Only</t>
  </si>
  <si>
    <t>Editing replaces the current database lines for that invoice.</t>
  </si>
  <si>
    <t>Not Required</t>
  </si>
  <si>
    <t>Amount Paid must not exceed Grand Total.</t>
  </si>
  <si>
    <t>Thank you for your business.</t>
  </si>
  <si>
    <t>INVOICE NUMBERING</t>
  </si>
  <si>
    <t>Invoice Prefix</t>
  </si>
  <si>
    <t>INV</t>
  </si>
  <si>
    <t>Business Year</t>
  </si>
  <si>
    <t>Last Saved Sequence</t>
  </si>
  <si>
    <t>Sequence Digits</t>
  </si>
  <si>
    <t>PDF Filename Pattern</t>
  </si>
  <si>
    <t>[Invoice Number]_[Customer].pdf</t>
  </si>
  <si>
    <t>CUS-001</t>
  </si>
  <si>
    <t>Ahmed Traders</t>
  </si>
  <si>
    <t>0300-0000001</t>
  </si>
  <si>
    <t>Shop 12, Raja Bazaar</t>
  </si>
  <si>
    <t>Rawalpindi</t>
  </si>
  <si>
    <t>CUS-002</t>
  </si>
  <si>
    <t>Khan Dry Fruits</t>
  </si>
  <si>
    <t>0300-0000002</t>
  </si>
  <si>
    <t>Unit 5, I-10 Markaz</t>
  </si>
  <si>
    <t>Islamabad</t>
  </si>
  <si>
    <t>CUS-003</t>
  </si>
  <si>
    <t>Al-Madina Spices</t>
  </si>
  <si>
    <t>0300-0000003</t>
  </si>
  <si>
    <t>Lahore</t>
  </si>
  <si>
    <t>CUS-004</t>
  </si>
  <si>
    <t>Faisal General Store</t>
  </si>
  <si>
    <t>0300-0000004</t>
  </si>
  <si>
    <t>Main Bazar, Satellite Town</t>
  </si>
  <si>
    <t>CUS-005</t>
  </si>
  <si>
    <t>Rahman Foods</t>
  </si>
  <si>
    <t>0300-0000005</t>
  </si>
  <si>
    <t>Plot 18, SITE Area</t>
  </si>
  <si>
    <t>Karachi</t>
  </si>
  <si>
    <t>CUS-006</t>
  </si>
  <si>
    <t>Bismillah Wholesale</t>
  </si>
  <si>
    <t>0300-0000006</t>
  </si>
  <si>
    <t>Shop 7, Karkhano Market</t>
  </si>
  <si>
    <t>Peshawar</t>
  </si>
  <si>
    <t>CUS-007</t>
  </si>
  <si>
    <t>0300-0000007</t>
  </si>
  <si>
    <t>Jinnah Road</t>
  </si>
  <si>
    <t>CUS-008</t>
  </si>
  <si>
    <t>Usman Super Store</t>
  </si>
  <si>
    <t>0300-0000008</t>
  </si>
  <si>
    <t>Gulgasht Colony</t>
  </si>
  <si>
    <t>Multan</t>
  </si>
  <si>
    <t>CUS-009</t>
  </si>
  <si>
    <t>Noor Enterprises</t>
  </si>
  <si>
    <t>0300-0000009</t>
  </si>
  <si>
    <t>People's Colony</t>
  </si>
  <si>
    <t>Faisalabad</t>
  </si>
  <si>
    <t>CUS-010</t>
  </si>
  <si>
    <t>Pakistan Spice Centre</t>
  </si>
  <si>
    <t>0300-0000010</t>
  </si>
  <si>
    <t>Circular Road</t>
  </si>
  <si>
    <t>Gujranwala</t>
  </si>
  <si>
    <t>PD-001</t>
  </si>
  <si>
    <t>PD-002</t>
  </si>
  <si>
    <t>PD-003</t>
  </si>
  <si>
    <t>PD-004</t>
  </si>
  <si>
    <t>PD-005</t>
  </si>
  <si>
    <t>PD-006</t>
  </si>
  <si>
    <t>PD-007</t>
  </si>
  <si>
    <t>PD-008</t>
  </si>
  <si>
    <t>PD-009</t>
  </si>
  <si>
    <t>PD-010</t>
  </si>
  <si>
    <t>Package Weight (kg)</t>
  </si>
  <si>
    <t>Asta Mirch</t>
  </si>
  <si>
    <t>Dacow 320 Kaju</t>
  </si>
  <si>
    <t>1 kg</t>
  </si>
  <si>
    <t>Bag</t>
  </si>
  <si>
    <t>Carton</t>
  </si>
  <si>
    <t>Packet</t>
  </si>
  <si>
    <t>Tin</t>
  </si>
  <si>
    <t>Sogi China</t>
  </si>
  <si>
    <t>RS1 Sabz Laichi</t>
  </si>
  <si>
    <t>India Zeera</t>
  </si>
  <si>
    <t>Khopra</t>
  </si>
  <si>
    <t>India Moti Laichi</t>
  </si>
  <si>
    <t>Brazil Long</t>
  </si>
  <si>
    <t>Phol Mukhana</t>
  </si>
  <si>
    <t>American Badam 30/32</t>
  </si>
  <si>
    <t>Bori</t>
  </si>
  <si>
    <t>Tare Deduction per Package (kg)</t>
  </si>
  <si>
    <t>Packing Charge per Package</t>
  </si>
  <si>
    <t>Carton + Bag</t>
  </si>
  <si>
    <t>Packing Charge</t>
  </si>
  <si>
    <t>Business Name:</t>
  </si>
  <si>
    <t>Business Address:</t>
  </si>
  <si>
    <t>Phone:</t>
  </si>
  <si>
    <t>Email:</t>
  </si>
  <si>
    <t>NTN / Registration:</t>
  </si>
  <si>
    <t>Default Currency:</t>
  </si>
  <si>
    <t>Invoice Footer:</t>
  </si>
  <si>
    <t>Default PDF Folder:</t>
  </si>
  <si>
    <t>Qty</t>
  </si>
  <si>
    <t>Gross Wt.</t>
  </si>
  <si>
    <t>Net Wt.</t>
  </si>
  <si>
    <t>Basis</t>
  </si>
  <si>
    <t>Packing</t>
  </si>
  <si>
    <t>PARTIALLY PAID</t>
  </si>
  <si>
    <t>INV-2026-000001</t>
  </si>
  <si>
    <t>PAID</t>
  </si>
  <si>
    <t>INV-2026-000011</t>
  </si>
  <si>
    <t>UNPAID</t>
  </si>
  <si>
    <t>FIND AN INVOICE</t>
  </si>
  <si>
    <t>INV-2026-000012</t>
  </si>
  <si>
    <t>INV-2026-000013</t>
  </si>
  <si>
    <t>Due Date</t>
  </si>
  <si>
    <t>RECEIVABLES / PAYMENT FOLLOW-UP</t>
  </si>
  <si>
    <t>Priority</t>
  </si>
  <si>
    <t>Days</t>
  </si>
  <si>
    <t>Sort Priority</t>
  </si>
  <si>
    <t>Sort Date</t>
  </si>
  <si>
    <t>PAYMENT FOLLOW-UP</t>
  </si>
  <si>
    <t>OVERDUE
0 invoice(s)
Rs. 0.00</t>
  </si>
  <si>
    <t>FINENZA | SALES &amp; RECEIVABLES DASHBOARD</t>
  </si>
  <si>
    <t>Month</t>
  </si>
  <si>
    <t>Sales</t>
  </si>
  <si>
    <t>Invoices</t>
  </si>
  <si>
    <t>Year</t>
  </si>
  <si>
    <t>Month Number</t>
  </si>
  <si>
    <t>Period</t>
  </si>
  <si>
    <t>Product Sales</t>
  </si>
  <si>
    <t>Invoice Sales</t>
  </si>
  <si>
    <t>Invoice Count</t>
  </si>
  <si>
    <t>TOTAL SALES</t>
  </si>
  <si>
    <t>AMOUNT PAID</t>
  </si>
  <si>
    <t>OUTSTANDING</t>
  </si>
  <si>
    <t>INVOICE COUNT</t>
  </si>
  <si>
    <t>AVERAGE INVOICE</t>
  </si>
  <si>
    <t>COLLECTION RATE</t>
  </si>
  <si>
    <t>TOP CUSTOMERS BY SALES</t>
  </si>
  <si>
    <t>HIGHEST CUSTOMER BALANCES</t>
  </si>
  <si>
    <t>TOP PRODUCTS BY SALES</t>
  </si>
  <si>
    <t>MONTHLY SALES</t>
  </si>
  <si>
    <t>TOP CITIES BY SALES</t>
  </si>
  <si>
    <t>MONTHLY COLLECTIONS</t>
  </si>
  <si>
    <t>Total Sales</t>
  </si>
  <si>
    <t>Total Paid</t>
  </si>
  <si>
    <t>Total Balance</t>
  </si>
  <si>
    <t>Row Labels</t>
  </si>
  <si>
    <t>Outstanding</t>
  </si>
  <si>
    <t>Collected</t>
  </si>
  <si>
    <t>Sum of Invoice Sales</t>
  </si>
  <si>
    <t>Sum of Balance</t>
  </si>
  <si>
    <t>Sum of Product Sales</t>
  </si>
  <si>
    <t>Sum of Amount Paid</t>
  </si>
  <si>
    <t>INV-2026-000014</t>
  </si>
  <si>
    <t>Faisal Traders</t>
  </si>
  <si>
    <t>50000-0000000-0</t>
  </si>
  <si>
    <t>Due Today</t>
  </si>
  <si>
    <t>Today</t>
  </si>
  <si>
    <t>DUE TODAY
1 invoice(s)
Rs. 1,412,500.00</t>
  </si>
  <si>
    <t>INV-2026-000015</t>
  </si>
  <si>
    <t>PD-011</t>
  </si>
  <si>
    <t>American Badam 22/24</t>
  </si>
  <si>
    <t>The payement will be cleared in 3 days</t>
  </si>
  <si>
    <t>NEXT 5 DAYS
1 invoice(s)
Rs. 15,220,125.00</t>
  </si>
  <si>
    <t>TOTAL OUTSTANDING
5 invoice(s)
Rs. 24,890,857.25</t>
  </si>
  <si>
    <t>Last refreshed: 27-Jul-2026 19:48 | Missing Due Dates: 3</t>
  </si>
  <si>
    <t>Due in 1-5 Days</t>
  </si>
  <si>
    <t>Due Later</t>
  </si>
  <si>
    <t>Overdue</t>
  </si>
  <si>
    <t>INV-2026-000016</t>
  </si>
  <si>
    <t>INV-2026-000017</t>
  </si>
  <si>
    <t>INV-2026-000018</t>
  </si>
  <si>
    <t>Jul</t>
  </si>
  <si>
    <t>Last refreshed: 28-Jul-2026 15:49</t>
  </si>
  <si>
    <t>3 days overdue</t>
  </si>
  <si>
    <t>5 days overdue</t>
  </si>
  <si>
    <t>11 days</t>
  </si>
  <si>
    <t>2 days</t>
  </si>
  <si>
    <t>17 days</t>
  </si>
  <si>
    <t>OVERDUE
4 | Rs. 9,670,732.25</t>
  </si>
  <si>
    <t>DUE TODAY
1 | Rs. 15,220,125.00</t>
  </si>
  <si>
    <t>NEXT 5 DAYS
1 | Rs. 300,000.00</t>
  </si>
  <si>
    <t>TOTAL OUTSTANDING
Rs. 26,491,257.25</t>
  </si>
  <si>
    <t>Last refreshed: 30-Jul-2026 15:10 | Missing Due Dates: 0</t>
  </si>
  <si>
    <t>NOTE: Please use desktop to view this file. The automations have been removed from this public preview. To get the original file, please contact us through website's contact page and we will email you the file. Thank you!</t>
  </si>
  <si>
    <t>Your Business Name</t>
  </si>
  <si>
    <t>Your Business Address</t>
  </si>
  <si>
    <t>contact@business.com</t>
  </si>
  <si>
    <t>Pound</t>
  </si>
  <si>
    <t>C:\Users\Your Desired File Path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</si>
</sst>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dd\-mmm\-yyyy"/>
    <numFmt numFmtId="165" formatCode="dd\-mmm\-yyyy\ hh:mm"/>
    <numFmt numFmtId="166" formatCode="#,##0.0"/>
    <numFmt numFmtId="167" formatCode="#,##0.000"/>
    <numFmt numFmtId="168" formatCode="&quot;Rs. &quot;#,##0.00"/>
    <numFmt numFmtId="169" formatCode="0.0%"/>
    <numFmt numFmtId="170" formatCode=";;;"/>
  </numFmts>
  <fonts count="51">
    <font>
      <sz val="11"/>
      <name val="Carlito"/>
    </font>
    <font>
      <b/>
      <sz val="18"/>
      <color rgb="FFFFFFFF"/>
      <name val="Carlito"/>
    </font>
    <font>
      <b/>
      <sz val="11"/>
      <color rgb="FF263018"/>
      <name val="Carlito"/>
    </font>
    <font>
      <b/>
      <sz val="10"/>
      <color rgb="FF263018"/>
      <name val="Carlito"/>
    </font>
    <font>
      <b/>
      <sz val="10"/>
      <color rgb="FFFFFFFF"/>
      <name val="Carlito"/>
    </font>
    <font>
      <sz val="10"/>
      <color rgb="FF263018"/>
      <name val="Carlito"/>
    </font>
    <font>
      <b/>
      <sz val="21"/>
      <color rgb="FFFFFFFF"/>
      <name val="Carlito"/>
    </font>
    <font>
      <b/>
      <sz val="15"/>
      <color rgb="FF576B2B"/>
      <name val="Carlito"/>
    </font>
    <font>
      <b/>
      <sz val="12"/>
      <color rgb="FF576B2B"/>
      <name val="Carlito"/>
    </font>
    <font>
      <b/>
      <sz val="12"/>
      <color rgb="FF263018"/>
      <name val="Carlito"/>
    </font>
    <font>
      <i/>
      <sz val="10"/>
      <color rgb="FF576B2B"/>
      <name val="Carlito"/>
    </font>
    <font>
      <sz val="9"/>
      <color rgb="FF263018"/>
      <name val="Carlito"/>
    </font>
    <font>
      <sz val="8"/>
      <name val="Carlito"/>
    </font>
    <font>
      <sz val="10"/>
      <color theme="0"/>
      <name val="Carlito"/>
    </font>
    <font>
      <sz val="11"/>
      <color rgb="FF104861"/>
      <name val="Carlito"/>
    </font>
    <font>
      <sz val="11"/>
      <color rgb="FF000000"/>
      <name val="Carlito"/>
    </font>
    <font>
      <sz val="10"/>
      <color rgb="FF506925"/>
      <name val="Carlito"/>
    </font>
    <font>
      <sz val="10"/>
      <color rgb="FFFFFFFF"/>
      <name val="Carlito"/>
    </font>
    <font>
      <b/>
      <sz val="18"/>
      <color rgb="FFFFFFFF"/>
      <name val="Calibri"/>
      <family val="2"/>
    </font>
    <font>
      <i/>
      <sz val="11"/>
      <color rgb="FF506B25"/>
      <name val="Carlito"/>
    </font>
    <font>
      <b/>
      <sz val="11"/>
      <color rgb="FF9C0006"/>
      <name val="Calibri"/>
      <family val="2"/>
    </font>
    <font>
      <b/>
      <sz val="11"/>
      <color rgb="FF843C0C"/>
      <name val="Calibri"/>
      <family val="2"/>
    </font>
    <font>
      <b/>
      <sz val="11"/>
      <color rgb="FF9C6500"/>
      <name val="Calibri"/>
      <family val="2"/>
    </font>
    <font>
      <b/>
      <sz val="11"/>
      <color rgb="FFFFFFFF"/>
      <name val="Calibri"/>
      <family val="2"/>
    </font>
    <font>
      <b/>
      <sz val="12"/>
      <color rgb="FFFFFFFF"/>
      <name val="Calibri"/>
      <family val="2"/>
    </font>
    <font>
      <b/>
      <sz val="12"/>
      <color rgb="FF9C0006"/>
      <name val="Calibri"/>
      <family val="2"/>
    </font>
    <font>
      <b/>
      <sz val="12"/>
      <color rgb="FF843C0C"/>
      <name val="Calibri"/>
      <family val="2"/>
    </font>
    <font>
      <b/>
      <sz val="12"/>
      <color rgb="FF9C6500"/>
      <name val="Calibri"/>
      <family val="2"/>
    </font>
    <font>
      <i/>
      <sz val="10"/>
      <color rgb="FF506B25"/>
      <name val="Calibri"/>
      <family val="2"/>
    </font>
    <font>
      <sz val="10"/>
      <name val="Calibri"/>
      <family val="2"/>
    </font>
    <font>
      <sz val="18"/>
      <color rgb="FF576B2B"/>
      <name val="Calibri"/>
      <family val="2"/>
    </font>
    <font>
      <i/>
      <sz val="9"/>
      <color rgb="FF576B2B"/>
      <name val="Calibri"/>
      <family val="2"/>
    </font>
    <font>
      <b/>
      <sz val="9"/>
      <color rgb="FFFFFFFF"/>
      <name val="Calibri"/>
      <family val="2"/>
    </font>
    <font>
      <b/>
      <sz val="9"/>
      <color rgb="FFB00020"/>
      <name val="Calibri"/>
      <family val="2"/>
    </font>
    <font>
      <b/>
      <sz val="11"/>
      <color rgb="FFB00020"/>
      <name val="Calibri"/>
      <family val="2"/>
    </font>
    <font>
      <b/>
      <sz val="9"/>
      <color rgb="FF104861"/>
      <name val="Calibri"/>
      <family val="2"/>
    </font>
    <font>
      <b/>
      <sz val="11"/>
      <color rgb="FF104861"/>
      <name val="Calibri"/>
      <family val="2"/>
    </font>
    <font>
      <b/>
      <sz val="9"/>
      <color rgb="FF576B2B"/>
      <name val="Calibri"/>
      <family val="2"/>
    </font>
    <font>
      <b/>
      <sz val="11"/>
      <color rgb="FF576B2B"/>
      <name val="Calibri"/>
      <family val="2"/>
    </font>
    <font>
      <b/>
      <sz val="10"/>
      <color rgb="FF576B2B"/>
      <name val="Calibri"/>
      <family val="2"/>
    </font>
    <font>
      <sz val="9"/>
      <color rgb="FF576B2B"/>
      <name val="Calibri"/>
      <family val="2"/>
    </font>
    <font>
      <b/>
      <sz val="10"/>
      <color theme="5" tint="-0.249977111117893"/>
      <name val="Calibri"/>
      <family val="2"/>
    </font>
    <font>
      <b/>
      <sz val="10"/>
      <color theme="3"/>
      <name val="Calibri"/>
      <family val="2"/>
    </font>
    <font>
      <b/>
      <sz val="12"/>
      <color rgb="FF339966"/>
      <name val="Carlito"/>
    </font>
    <font>
      <u/>
      <sz val="11"/>
      <color theme="10"/>
      <name val="Carlito"/>
    </font>
    <font>
      <sz val="11"/>
      <color rgb="FF506B25"/>
      <name val="Carlito"/>
    </font>
    <font>
      <sz val="10"/>
      <color rgb="FF0070C0"/>
      <name val="Carlito"/>
    </font>
    <font>
      <b/>
      <sz val="22"/>
      <color rgb="FFFFFFFF"/>
      <name val="Carlito"/>
    </font>
    <font>
      <sz val="11"/>
      <color rgb="FF9C6500"/>
      <name val="Calibri"/>
      <family val="2"/>
    </font>
    <font>
      <sz val="11"/>
      <color rgb="FF506B25"/>
      <name val="Calibri"/>
      <family val="2"/>
    </font>
    <font>
      <sz val="11"/>
      <color theme="0"/>
      <name val="Carlito"/>
    </font>
  </fonts>
  <fills count="26">
    <fill>
      <patternFill patternType="none"/>
    </fill>
    <fill>
      <patternFill patternType="gray125"/>
    </fill>
    <fill>
      <patternFill patternType="solid">
        <fgColor rgb="FF576B2B"/>
      </patternFill>
    </fill>
    <fill>
      <patternFill patternType="solid">
        <fgColor rgb="FFB5CD81"/>
      </patternFill>
    </fill>
    <fill>
      <patternFill patternType="solid">
        <fgColor rgb="FFEEF4E3"/>
      </patternFill>
    </fill>
    <fill>
      <patternFill patternType="solid">
        <fgColor rgb="FFF7F9F2"/>
      </patternFill>
    </fill>
    <fill>
      <patternFill patternType="solid">
        <fgColor rgb="FFEEF4E3"/>
        <bgColor indexed="64"/>
      </patternFill>
    </fill>
    <fill>
      <patternFill patternType="solid">
        <fgColor rgb="FF00B0F0"/>
        <bgColor indexed="64"/>
      </patternFill>
    </fill>
    <fill>
      <patternFill patternType="solid">
        <fgColor rgb="FFF7F9F2"/>
        <bgColor indexed="64"/>
      </patternFill>
    </fill>
    <fill>
      <patternFill patternType="solid">
        <fgColor rgb="FF506B25"/>
        <bgColor indexed="64"/>
      </patternFill>
    </fill>
    <fill>
      <patternFill patternType="solid">
        <fgColor rgb="FFEBF2E0"/>
        <bgColor indexed="64"/>
      </patternFill>
    </fill>
    <fill>
      <patternFill patternType="solid">
        <fgColor rgb="FFFFC7CE"/>
        <bgColor indexed="64"/>
      </patternFill>
    </fill>
    <fill>
      <patternFill patternType="solid">
        <fgColor rgb="FFF4B084"/>
        <bgColor indexed="64"/>
      </patternFill>
    </fill>
    <fill>
      <patternFill patternType="solid">
        <fgColor rgb="FFFFEB9C"/>
        <bgColor indexed="64"/>
      </patternFill>
    </fill>
    <fill>
      <patternFill patternType="solid">
        <fgColor rgb="FF104861"/>
        <bgColor indexed="64"/>
      </patternFill>
    </fill>
    <fill>
      <patternFill patternType="solid">
        <fgColor rgb="FFE2EFDA"/>
        <bgColor indexed="64"/>
      </patternFill>
    </fill>
    <fill>
      <patternFill patternType="solid">
        <fgColor rgb="FFFFFFFF"/>
        <bgColor indexed="64"/>
      </patternFill>
    </fill>
    <fill>
      <patternFill patternType="solid">
        <fgColor rgb="FFB5CD81"/>
        <bgColor indexed="64"/>
      </patternFill>
    </fill>
    <fill>
      <patternFill patternType="solid">
        <fgColor rgb="FF576B2B"/>
        <bgColor indexed="64"/>
      </patternFill>
    </fill>
    <fill>
      <patternFill patternType="solid">
        <fgColor rgb="FFF4CCCC"/>
        <bgColor indexed="64"/>
      </patternFill>
    </fill>
    <fill>
      <patternFill patternType="solid">
        <fgColor rgb="FFDAE7F4"/>
        <bgColor indexed="64"/>
      </patternFill>
    </fill>
    <fill>
      <patternFill patternType="solid">
        <fgColor rgb="FFFFE699"/>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rgb="FFF7FAF2"/>
        <bgColor indexed="64"/>
      </patternFill>
    </fill>
    <fill>
      <patternFill patternType="solid">
        <fgColor theme="5"/>
        <bgColor indexed="64"/>
      </patternFill>
    </fill>
  </fills>
  <borders count="33">
    <border>
      <left/>
      <right/>
      <top/>
      <bottom/>
      <diagonal/>
    </border>
    <border>
      <left/>
      <right/>
      <top/>
      <bottom/>
      <diagonal/>
    </border>
    <border>
      <left style="thin">
        <color rgb="FFD8DECC"/>
      </left>
      <right/>
      <top style="thin">
        <color rgb="FFD8DECC"/>
      </top>
      <bottom style="thin">
        <color rgb="FFD8DECC"/>
      </bottom>
      <diagonal/>
    </border>
    <border>
      <left/>
      <right/>
      <top style="thin">
        <color rgb="FFD8DECC"/>
      </top>
      <bottom style="thin">
        <color rgb="FFD8DECC"/>
      </bottom>
      <diagonal/>
    </border>
    <border>
      <left/>
      <right style="thin">
        <color rgb="FFD8DECC"/>
      </right>
      <top style="thin">
        <color rgb="FFD8DECC"/>
      </top>
      <bottom style="thin">
        <color rgb="FFD8DECC"/>
      </bottom>
      <diagonal/>
    </border>
    <border>
      <left style="thin">
        <color rgb="FFD8DECC"/>
      </left>
      <right/>
      <top style="thin">
        <color rgb="FFD8DECC"/>
      </top>
      <bottom style="thin">
        <color rgb="FFD8DECC"/>
      </bottom>
      <diagonal/>
    </border>
    <border>
      <left/>
      <right/>
      <top style="thin">
        <color rgb="FFD8DECC"/>
      </top>
      <bottom style="thin">
        <color rgb="FFD8DECC"/>
      </bottom>
      <diagonal/>
    </border>
    <border>
      <left/>
      <right style="thin">
        <color rgb="FFD8DECC"/>
      </right>
      <top style="thin">
        <color rgb="FFD8DECC"/>
      </top>
      <bottom style="thin">
        <color rgb="FFD8DECC"/>
      </bottom>
      <diagonal/>
    </border>
    <border>
      <left style="thin">
        <color rgb="FFAAB396"/>
      </left>
      <right/>
      <top style="thin">
        <color rgb="FFAAB396"/>
      </top>
      <bottom style="thin">
        <color rgb="FFAAB396"/>
      </bottom>
      <diagonal/>
    </border>
    <border>
      <left/>
      <right/>
      <top style="thin">
        <color rgb="FFAAB396"/>
      </top>
      <bottom style="thin">
        <color rgb="FFAAB396"/>
      </bottom>
      <diagonal/>
    </border>
    <border>
      <left/>
      <right style="thin">
        <color rgb="FFAAB396"/>
      </right>
      <top style="thin">
        <color rgb="FFAAB396"/>
      </top>
      <bottom style="thin">
        <color rgb="FFAAB396"/>
      </bottom>
      <diagonal/>
    </border>
    <border>
      <left/>
      <right/>
      <top style="thin">
        <color rgb="FFAAB396"/>
      </top>
      <bottom style="thin">
        <color rgb="FFAAB396"/>
      </bottom>
      <diagonal/>
    </border>
    <border>
      <left style="thin">
        <color rgb="FFD8DECC"/>
      </left>
      <right/>
      <top style="thin">
        <color rgb="FFD8DECC"/>
      </top>
      <bottom/>
      <diagonal/>
    </border>
    <border>
      <left/>
      <right/>
      <top style="thin">
        <color rgb="FFD8DECC"/>
      </top>
      <bottom/>
      <diagonal/>
    </border>
    <border>
      <left/>
      <right style="thin">
        <color rgb="FFD8DECC"/>
      </right>
      <top style="thin">
        <color rgb="FFD8DECC"/>
      </top>
      <bottom/>
      <diagonal/>
    </border>
    <border>
      <left style="thin">
        <color rgb="FFD8DECC"/>
      </left>
      <right/>
      <top/>
      <bottom/>
      <diagonal/>
    </border>
    <border>
      <left/>
      <right style="thin">
        <color rgb="FFD8DECC"/>
      </right>
      <top/>
      <bottom/>
      <diagonal/>
    </border>
    <border>
      <left style="thin">
        <color rgb="FFD8DECC"/>
      </left>
      <right/>
      <top/>
      <bottom style="thin">
        <color rgb="FFD8DECC"/>
      </bottom>
      <diagonal/>
    </border>
    <border>
      <left/>
      <right/>
      <top/>
      <bottom style="thin">
        <color rgb="FFD8DECC"/>
      </bottom>
      <diagonal/>
    </border>
    <border>
      <left/>
      <right style="thin">
        <color rgb="FFD8DECC"/>
      </right>
      <top/>
      <bottom style="thin">
        <color rgb="FFD8DECC"/>
      </bottom>
      <diagonal/>
    </border>
    <border>
      <left/>
      <right/>
      <top style="thin">
        <color rgb="FFD8DECC"/>
      </top>
      <bottom/>
      <diagonal/>
    </border>
    <border>
      <left/>
      <right/>
      <top/>
      <bottom style="thin">
        <color rgb="FFD8DECC"/>
      </bottom>
      <diagonal/>
    </border>
    <border>
      <left/>
      <right/>
      <top style="thin">
        <color rgb="FFAAB396"/>
      </top>
      <bottom/>
      <diagonal/>
    </border>
    <border>
      <left/>
      <right/>
      <top style="thin">
        <color rgb="FFD2DCC8"/>
      </top>
      <bottom style="thin">
        <color rgb="FFD2DCC8"/>
      </bottom>
      <diagonal/>
    </border>
    <border>
      <left/>
      <right/>
      <top style="thin">
        <color rgb="FFD2DCC8"/>
      </top>
      <bottom/>
      <diagonal/>
    </border>
    <border>
      <left style="thin">
        <color rgb="FFFFFFFF"/>
      </left>
      <right style="thin">
        <color rgb="FFFFFFFF"/>
      </right>
      <top style="thin">
        <color rgb="FFFFFFFF"/>
      </top>
      <bottom style="thin">
        <color rgb="FFFFFFFF"/>
      </bottom>
      <diagonal/>
    </border>
    <border>
      <left/>
      <right/>
      <top style="thin">
        <color rgb="FFFFFFFF"/>
      </top>
      <bottom/>
      <diagonal/>
    </border>
    <border>
      <left/>
      <right/>
      <top/>
      <bottom style="hair">
        <color rgb="FFDCDCDC"/>
      </bottom>
      <diagonal/>
    </border>
    <border>
      <left/>
      <right/>
      <top style="hair">
        <color rgb="FFDCDCDC"/>
      </top>
      <bottom style="hair">
        <color rgb="FFDCDCDC"/>
      </bottom>
      <diagonal/>
    </border>
    <border>
      <left/>
      <right/>
      <top style="hair">
        <color rgb="FFDCDCDC"/>
      </top>
      <bottom/>
      <diagonal/>
    </border>
    <border>
      <left/>
      <right style="thin">
        <color rgb="FFAAB396"/>
      </right>
      <top style="thin">
        <color rgb="FFAAB396"/>
      </top>
      <bottom/>
      <diagonal/>
    </border>
    <border>
      <left style="thin">
        <color rgb="FFAAB396"/>
      </left>
      <right/>
      <top style="thin">
        <color rgb="FFAAB396"/>
      </top>
      <bottom/>
      <diagonal/>
    </border>
    <border>
      <left/>
      <right/>
      <top/>
      <bottom style="thin">
        <color rgb="FFAAB396"/>
      </bottom>
      <diagonal/>
    </border>
  </borders>
  <cellStyleXfs count="2">
    <xf numFmtId="0" fontId="0" fillId="0" borderId="0"/>
    <xf numFmtId="0" fontId="44" fillId="0" borderId="0" applyNumberFormat="0" applyFill="0" applyBorder="0" applyAlignment="0" applyProtection="0"/>
  </cellStyleXfs>
  <cellXfs count="254">
    <xf numFmtId="0" fontId="0" fillId="0" borderId="0" xfId="0"/>
    <xf numFmtId="14" fontId="0" fillId="0" borderId="0" xfId="0" applyNumberFormat="1"/>
    <xf numFmtId="17" fontId="0" fillId="0" borderId="0" xfId="0" applyNumberFormat="1"/>
    <xf numFmtId="4" fontId="0" fillId="0" borderId="0" xfId="0" applyNumberFormat="1"/>
    <xf numFmtId="164" fontId="0" fillId="0" borderId="0" xfId="0" applyNumberFormat="1"/>
    <xf numFmtId="3" fontId="0" fillId="0" borderId="0" xfId="0" applyNumberFormat="1"/>
    <xf numFmtId="0" fontId="5" fillId="4" borderId="13" xfId="0" applyFont="1" applyFill="1" applyBorder="1" applyAlignment="1" applyProtection="1">
      <alignment vertical="center"/>
      <protection locked="0"/>
    </xf>
    <xf numFmtId="49" fontId="5" fillId="4" borderId="13" xfId="0" applyNumberFormat="1" applyFont="1" applyFill="1" applyBorder="1" applyAlignment="1" applyProtection="1">
      <alignment vertical="center"/>
      <protection locked="0"/>
    </xf>
    <xf numFmtId="0" fontId="5" fillId="4" borderId="1" xfId="0" applyFont="1" applyFill="1" applyBorder="1" applyAlignment="1" applyProtection="1">
      <alignment vertical="center"/>
      <protection locked="0"/>
    </xf>
    <xf numFmtId="0" fontId="5" fillId="4" borderId="0" xfId="0" applyFont="1" applyFill="1" applyAlignment="1" applyProtection="1">
      <alignment vertical="center"/>
      <protection locked="0"/>
    </xf>
    <xf numFmtId="49" fontId="5" fillId="4" borderId="0" xfId="0" applyNumberFormat="1" applyFont="1" applyFill="1" applyAlignment="1" applyProtection="1">
      <alignment vertical="center"/>
      <protection locked="0"/>
    </xf>
    <xf numFmtId="0" fontId="5" fillId="4" borderId="1" xfId="0" applyFont="1" applyFill="1" applyBorder="1" applyAlignment="1" applyProtection="1">
      <alignment horizontal="left" vertical="center"/>
      <protection locked="0"/>
    </xf>
    <xf numFmtId="3" fontId="5" fillId="4" borderId="1" xfId="0" applyNumberFormat="1" applyFont="1" applyFill="1" applyBorder="1" applyAlignment="1" applyProtection="1">
      <alignment horizontal="left" vertical="center"/>
      <protection locked="0"/>
    </xf>
    <xf numFmtId="18" fontId="5" fillId="4" borderId="1" xfId="0" applyNumberFormat="1" applyFont="1" applyFill="1" applyBorder="1" applyAlignment="1" applyProtection="1">
      <alignment horizontal="left" vertical="center"/>
      <protection locked="0"/>
    </xf>
    <xf numFmtId="0" fontId="5" fillId="4" borderId="15" xfId="0" applyFont="1" applyFill="1" applyBorder="1" applyAlignment="1" applyProtection="1">
      <alignment vertical="center"/>
      <protection locked="0"/>
    </xf>
    <xf numFmtId="0" fontId="0" fillId="0" borderId="0" xfId="0" applyAlignment="1" applyProtection="1">
      <alignment vertical="center"/>
      <protection locked="0"/>
    </xf>
    <xf numFmtId="0" fontId="5" fillId="4" borderId="17" xfId="0" applyFont="1" applyFill="1" applyBorder="1" applyAlignment="1" applyProtection="1">
      <alignment vertical="center"/>
      <protection locked="0"/>
    </xf>
    <xf numFmtId="0" fontId="5" fillId="4" borderId="18" xfId="0" applyFont="1" applyFill="1" applyBorder="1" applyAlignment="1" applyProtection="1">
      <alignment vertical="center"/>
      <protection locked="0"/>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49" fontId="5" fillId="4" borderId="12" xfId="0" applyNumberFormat="1" applyFont="1" applyFill="1" applyBorder="1" applyAlignment="1">
      <alignment vertical="center"/>
    </xf>
    <xf numFmtId="49" fontId="5" fillId="4" borderId="15" xfId="0" applyNumberFormat="1" applyFont="1" applyFill="1" applyBorder="1" applyAlignment="1">
      <alignment vertical="center"/>
    </xf>
    <xf numFmtId="0" fontId="5" fillId="4" borderId="15" xfId="0" applyFont="1" applyFill="1" applyBorder="1" applyAlignment="1">
      <alignment vertical="center"/>
    </xf>
    <xf numFmtId="0" fontId="5" fillId="4" borderId="1" xfId="0" applyFont="1" applyFill="1" applyBorder="1" applyAlignment="1">
      <alignment horizontal="left" vertical="center"/>
    </xf>
    <xf numFmtId="0" fontId="40" fillId="16" borderId="28" xfId="0" applyFont="1" applyFill="1" applyBorder="1" applyAlignment="1">
      <alignment horizontal="left"/>
    </xf>
    <xf numFmtId="168" fontId="40" fillId="16" borderId="28" xfId="0" applyNumberFormat="1" applyFont="1" applyFill="1" applyBorder="1" applyAlignment="1">
      <alignment horizontal="right"/>
    </xf>
    <xf numFmtId="170" fontId="40" fillId="16" borderId="28" xfId="0" applyNumberFormat="1" applyFont="1" applyFill="1" applyBorder="1" applyAlignment="1">
      <alignment horizontal="right"/>
    </xf>
    <xf numFmtId="0" fontId="40" fillId="16" borderId="29" xfId="0" applyFont="1" applyFill="1" applyBorder="1" applyAlignment="1">
      <alignment horizontal="left"/>
    </xf>
    <xf numFmtId="168" fontId="40" fillId="16" borderId="29" xfId="0" applyNumberFormat="1" applyFont="1" applyFill="1" applyBorder="1" applyAlignment="1">
      <alignment horizontal="right"/>
    </xf>
    <xf numFmtId="170" fontId="40" fillId="16" borderId="29" xfId="0" applyNumberFormat="1" applyFont="1" applyFill="1" applyBorder="1" applyAlignment="1">
      <alignment horizontal="right"/>
    </xf>
    <xf numFmtId="17" fontId="40" fillId="16" borderId="29" xfId="0" applyNumberFormat="1" applyFont="1" applyFill="1" applyBorder="1" applyAlignment="1">
      <alignment horizontal="left"/>
    </xf>
    <xf numFmtId="0" fontId="5" fillId="6" borderId="1" xfId="0" applyFont="1" applyFill="1" applyBorder="1" applyAlignment="1" applyProtection="1">
      <alignment horizontal="left" vertical="center"/>
      <protection locked="0"/>
    </xf>
    <xf numFmtId="0" fontId="4" fillId="2" borderId="31" xfId="0" applyFont="1" applyFill="1" applyBorder="1" applyAlignment="1">
      <alignment horizontal="left" vertical="top" wrapText="1"/>
    </xf>
    <xf numFmtId="0" fontId="4" fillId="2" borderId="22" xfId="0" applyFont="1" applyFill="1" applyBorder="1" applyAlignment="1">
      <alignment horizontal="left" vertical="top" wrapText="1"/>
    </xf>
    <xf numFmtId="0" fontId="4" fillId="2" borderId="30" xfId="0" applyFont="1" applyFill="1" applyBorder="1" applyAlignment="1">
      <alignment horizontal="left" vertical="top" wrapText="1"/>
    </xf>
    <xf numFmtId="0" fontId="0" fillId="0" borderId="0" xfId="0" applyAlignment="1">
      <alignment horizontal="left" vertical="top"/>
    </xf>
    <xf numFmtId="3" fontId="5" fillId="4" borderId="1" xfId="0" applyNumberFormat="1" applyFont="1" applyFill="1" applyBorder="1" applyAlignment="1">
      <alignment horizontal="left" vertical="center"/>
    </xf>
    <xf numFmtId="0" fontId="0" fillId="0" borderId="0" xfId="0" applyAlignment="1">
      <alignment vertical="center"/>
    </xf>
    <xf numFmtId="0" fontId="4" fillId="2" borderId="30" xfId="0" applyFont="1" applyFill="1" applyBorder="1" applyAlignment="1">
      <alignment horizontal="center" vertical="center" wrapText="1"/>
    </xf>
    <xf numFmtId="0" fontId="5" fillId="4" borderId="1" xfId="0" applyFont="1" applyFill="1" applyBorder="1" applyAlignment="1">
      <alignment vertical="center"/>
    </xf>
    <xf numFmtId="164" fontId="16" fillId="5" borderId="13" xfId="0" applyNumberFormat="1" applyFont="1" applyFill="1" applyBorder="1" applyAlignment="1" applyProtection="1">
      <alignment vertical="center"/>
      <protection locked="0"/>
    </xf>
    <xf numFmtId="3" fontId="16" fillId="5" borderId="13" xfId="0" applyNumberFormat="1" applyFont="1" applyFill="1" applyBorder="1" applyAlignment="1" applyProtection="1">
      <alignment vertical="center"/>
      <protection locked="0"/>
    </xf>
    <xf numFmtId="164" fontId="16" fillId="5" borderId="0" xfId="0" applyNumberFormat="1" applyFont="1" applyFill="1" applyAlignment="1" applyProtection="1">
      <alignment vertical="center"/>
      <protection locked="0"/>
    </xf>
    <xf numFmtId="4" fontId="16" fillId="5" borderId="0" xfId="0" applyNumberFormat="1" applyFont="1" applyFill="1" applyAlignment="1" applyProtection="1">
      <alignment vertical="center"/>
      <protection locked="0"/>
    </xf>
    <xf numFmtId="164" fontId="16" fillId="5" borderId="18" xfId="0" applyNumberFormat="1" applyFont="1" applyFill="1" applyBorder="1" applyAlignment="1" applyProtection="1">
      <alignment vertical="center"/>
      <protection locked="0"/>
    </xf>
    <xf numFmtId="4" fontId="16" fillId="5" borderId="18" xfId="0" applyNumberFormat="1" applyFont="1" applyFill="1" applyBorder="1" applyAlignment="1" applyProtection="1">
      <alignment vertical="center"/>
      <protection locked="0"/>
    </xf>
    <xf numFmtId="49" fontId="16" fillId="5" borderId="12" xfId="0" applyNumberFormat="1" applyFont="1" applyFill="1" applyBorder="1" applyAlignment="1" applyProtection="1">
      <alignment horizontal="left" vertical="center" indent="1"/>
      <protection locked="0"/>
    </xf>
    <xf numFmtId="0" fontId="16" fillId="5" borderId="15" xfId="0" applyFont="1" applyFill="1" applyBorder="1" applyAlignment="1" applyProtection="1">
      <alignment horizontal="left" vertical="center" indent="1"/>
      <protection locked="0"/>
    </xf>
    <xf numFmtId="164" fontId="16" fillId="5" borderId="0" xfId="0" applyNumberFormat="1" applyFont="1" applyFill="1" applyAlignment="1" applyProtection="1">
      <alignment horizontal="left" vertical="center" indent="1"/>
      <protection locked="0"/>
    </xf>
    <xf numFmtId="0" fontId="16" fillId="5" borderId="17" xfId="0" applyFont="1" applyFill="1" applyBorder="1" applyAlignment="1" applyProtection="1">
      <alignment horizontal="left" vertical="center" indent="1"/>
      <protection locked="0"/>
    </xf>
    <xf numFmtId="0" fontId="16" fillId="5" borderId="13" xfId="0" applyFont="1" applyFill="1" applyBorder="1" applyAlignment="1" applyProtection="1">
      <alignment horizontal="left" vertical="center" indent="1"/>
      <protection locked="0"/>
    </xf>
    <xf numFmtId="0" fontId="16" fillId="5" borderId="0" xfId="0" applyFont="1" applyFill="1" applyAlignment="1" applyProtection="1">
      <alignment horizontal="left" vertical="center" indent="1"/>
      <protection locked="0"/>
    </xf>
    <xf numFmtId="0" fontId="16" fillId="5" borderId="18" xfId="0" applyFont="1" applyFill="1" applyBorder="1" applyAlignment="1" applyProtection="1">
      <alignment horizontal="left" vertical="center" indent="1"/>
      <protection locked="0"/>
    </xf>
    <xf numFmtId="0" fontId="16" fillId="5" borderId="14" xfId="0" applyFont="1" applyFill="1" applyBorder="1" applyAlignment="1" applyProtection="1">
      <alignment horizontal="left" vertical="center" indent="1"/>
      <protection locked="0"/>
    </xf>
    <xf numFmtId="0" fontId="16" fillId="5" borderId="16" xfId="0" applyFont="1" applyFill="1" applyBorder="1" applyAlignment="1" applyProtection="1">
      <alignment horizontal="left" vertical="center" indent="1"/>
      <protection locked="0"/>
    </xf>
    <xf numFmtId="0" fontId="16" fillId="5" borderId="19" xfId="0" applyFont="1" applyFill="1" applyBorder="1" applyAlignment="1" applyProtection="1">
      <alignment horizontal="left" vertical="center" indent="1"/>
      <protection locked="0"/>
    </xf>
    <xf numFmtId="0" fontId="2" fillId="3" borderId="0" xfId="0" applyFont="1" applyFill="1" applyAlignment="1">
      <alignment horizontal="left" vertical="center" indent="1"/>
    </xf>
    <xf numFmtId="0" fontId="3" fillId="0" borderId="0" xfId="0" applyFont="1" applyAlignment="1">
      <alignment horizontal="left" vertical="center" indent="1"/>
    </xf>
    <xf numFmtId="0" fontId="4" fillId="2" borderId="8" xfId="0" applyFont="1" applyFill="1" applyBorder="1" applyAlignment="1">
      <alignment horizontal="left" vertical="center" wrapText="1" inden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0" fillId="0" borderId="0" xfId="0" applyAlignment="1">
      <alignment horizontal="left" vertical="center" indent="1"/>
    </xf>
    <xf numFmtId="0" fontId="0" fillId="9" borderId="0" xfId="0" applyFill="1"/>
    <xf numFmtId="0" fontId="0" fillId="0" borderId="1" xfId="0" applyBorder="1" applyAlignment="1">
      <alignment vertical="center"/>
    </xf>
    <xf numFmtId="0" fontId="7" fillId="0" borderId="1" xfId="0" applyFont="1" applyBorder="1" applyAlignment="1">
      <alignment vertical="center"/>
    </xf>
    <xf numFmtId="0" fontId="5" fillId="0" borderId="1" xfId="0" applyFont="1" applyBorder="1" applyAlignment="1">
      <alignment horizontal="left" vertical="center" indent="1"/>
    </xf>
    <xf numFmtId="0" fontId="5" fillId="0" borderId="1" xfId="0" applyFont="1" applyBorder="1" applyAlignment="1">
      <alignment vertical="center"/>
    </xf>
    <xf numFmtId="0" fontId="2" fillId="3" borderId="0" xfId="0" applyFont="1" applyFill="1" applyAlignment="1">
      <alignment vertical="center"/>
    </xf>
    <xf numFmtId="4" fontId="5" fillId="4" borderId="1" xfId="0" applyNumberFormat="1" applyFont="1" applyFill="1" applyBorder="1" applyAlignment="1">
      <alignment horizontal="left" vertical="center"/>
    </xf>
    <xf numFmtId="0" fontId="4" fillId="2" borderId="9" xfId="0" applyFont="1" applyFill="1" applyBorder="1" applyAlignment="1">
      <alignment horizontal="left" vertical="center" wrapText="1"/>
    </xf>
    <xf numFmtId="0" fontId="4" fillId="2" borderId="9" xfId="0" applyFont="1" applyFill="1" applyBorder="1" applyAlignment="1">
      <alignment horizontal="right" vertical="center" wrapText="1"/>
    </xf>
    <xf numFmtId="0" fontId="5" fillId="5" borderId="1" xfId="0" applyFont="1" applyFill="1" applyBorder="1" applyAlignment="1">
      <alignment horizontal="center" vertical="center"/>
    </xf>
    <xf numFmtId="0" fontId="5" fillId="6" borderId="1" xfId="0" applyFont="1" applyFill="1" applyBorder="1" applyAlignment="1">
      <alignment vertical="center"/>
    </xf>
    <xf numFmtId="166" fontId="5" fillId="4" borderId="1" xfId="0" applyNumberFormat="1" applyFont="1" applyFill="1" applyBorder="1" applyAlignment="1">
      <alignment horizontal="left" vertical="center"/>
    </xf>
    <xf numFmtId="3" fontId="5" fillId="5" borderId="1" xfId="0" applyNumberFormat="1" applyFont="1" applyFill="1" applyBorder="1" applyAlignment="1">
      <alignment vertical="center"/>
    </xf>
    <xf numFmtId="0" fontId="3" fillId="4" borderId="1" xfId="0" applyFont="1" applyFill="1" applyBorder="1" applyAlignment="1">
      <alignment horizontal="left" vertical="center"/>
    </xf>
    <xf numFmtId="3" fontId="5" fillId="23" borderId="1" xfId="0" applyNumberFormat="1" applyFont="1" applyFill="1" applyBorder="1" applyAlignment="1">
      <alignment vertical="center"/>
    </xf>
    <xf numFmtId="166" fontId="5" fillId="5" borderId="1" xfId="0" applyNumberFormat="1" applyFont="1" applyFill="1" applyBorder="1" applyAlignment="1">
      <alignment vertical="center"/>
    </xf>
    <xf numFmtId="1" fontId="5" fillId="4" borderId="1" xfId="0" applyNumberFormat="1" applyFont="1" applyFill="1" applyBorder="1" applyAlignment="1" applyProtection="1">
      <alignment horizontal="left" vertical="center"/>
      <protection locked="0"/>
    </xf>
    <xf numFmtId="3" fontId="5" fillId="23" borderId="1" xfId="0" applyNumberFormat="1" applyFont="1" applyFill="1" applyBorder="1" applyAlignment="1" applyProtection="1">
      <alignment vertical="center"/>
      <protection locked="0"/>
    </xf>
    <xf numFmtId="3" fontId="13" fillId="7" borderId="1" xfId="0" applyNumberFormat="1" applyFont="1" applyFill="1" applyBorder="1" applyAlignment="1" applyProtection="1">
      <alignment vertical="center"/>
      <protection locked="0"/>
    </xf>
    <xf numFmtId="164" fontId="17" fillId="7" borderId="1" xfId="0" applyNumberFormat="1" applyFont="1" applyFill="1" applyBorder="1" applyAlignment="1" applyProtection="1">
      <alignment vertical="center"/>
      <protection locked="0"/>
    </xf>
    <xf numFmtId="0" fontId="23" fillId="9" borderId="0" xfId="0" applyFont="1" applyFill="1" applyAlignment="1">
      <alignment horizontal="center" vertical="center" wrapText="1"/>
    </xf>
    <xf numFmtId="0" fontId="0" fillId="0" borderId="0" xfId="0" applyAlignment="1">
      <alignment horizontal="center"/>
    </xf>
    <xf numFmtId="168" fontId="0" fillId="0" borderId="0" xfId="0" applyNumberFormat="1"/>
    <xf numFmtId="0" fontId="29" fillId="16" borderId="1" xfId="0" applyFont="1" applyFill="1" applyBorder="1"/>
    <xf numFmtId="0" fontId="29" fillId="18" borderId="1" xfId="0" applyFont="1" applyFill="1" applyBorder="1"/>
    <xf numFmtId="0" fontId="29" fillId="14" borderId="1" xfId="0" applyFont="1" applyFill="1" applyBorder="1"/>
    <xf numFmtId="0" fontId="29" fillId="19" borderId="1" xfId="0" applyFont="1" applyFill="1" applyBorder="1"/>
    <xf numFmtId="0" fontId="29" fillId="20" borderId="1" xfId="0" applyFont="1" applyFill="1" applyBorder="1"/>
    <xf numFmtId="0" fontId="29" fillId="21" borderId="1" xfId="0" applyFont="1" applyFill="1" applyBorder="1"/>
    <xf numFmtId="0" fontId="29" fillId="15" borderId="1" xfId="0" applyFont="1" applyFill="1" applyBorder="1"/>
    <xf numFmtId="0" fontId="40" fillId="16" borderId="27" xfId="0" applyFont="1" applyFill="1" applyBorder="1"/>
    <xf numFmtId="0" fontId="40" fillId="16" borderId="27" xfId="0" applyFont="1" applyFill="1" applyBorder="1" applyAlignment="1">
      <alignment horizontal="right"/>
    </xf>
    <xf numFmtId="170" fontId="40" fillId="16" borderId="27" xfId="0" applyNumberFormat="1" applyFont="1" applyFill="1" applyBorder="1"/>
    <xf numFmtId="0" fontId="0" fillId="0" borderId="0" xfId="0" pivotButton="1"/>
    <xf numFmtId="0" fontId="0" fillId="0" borderId="0" xfId="0" applyAlignment="1">
      <alignment horizontal="left"/>
    </xf>
    <xf numFmtId="170" fontId="0" fillId="0" borderId="0" xfId="0" applyNumberFormat="1"/>
    <xf numFmtId="0" fontId="3" fillId="0" borderId="0" xfId="0" applyFont="1" applyAlignment="1">
      <alignment horizontal="center" vertical="center"/>
    </xf>
    <xf numFmtId="164" fontId="3" fillId="4" borderId="2" xfId="0" applyNumberFormat="1" applyFont="1" applyFill="1" applyBorder="1" applyAlignment="1" applyProtection="1">
      <alignment horizontal="left" vertical="center"/>
      <protection locked="0"/>
    </xf>
    <xf numFmtId="0" fontId="21" fillId="12" borderId="24" xfId="0" applyFont="1" applyFill="1" applyBorder="1" applyAlignment="1">
      <alignment vertical="center"/>
    </xf>
    <xf numFmtId="49" fontId="21" fillId="12" borderId="24" xfId="0" applyNumberFormat="1" applyFont="1" applyFill="1" applyBorder="1" applyAlignment="1">
      <alignment vertical="center"/>
    </xf>
    <xf numFmtId="164" fontId="21" fillId="12" borderId="24" xfId="0" applyNumberFormat="1" applyFont="1" applyFill="1" applyBorder="1" applyAlignment="1">
      <alignment horizontal="center" vertical="center"/>
    </xf>
    <xf numFmtId="0" fontId="21" fillId="12" borderId="24" xfId="0" applyFont="1" applyFill="1" applyBorder="1" applyAlignment="1">
      <alignment horizontal="center" vertical="center"/>
    </xf>
    <xf numFmtId="4" fontId="21" fillId="12" borderId="24" xfId="0" applyNumberFormat="1" applyFont="1" applyFill="1" applyBorder="1" applyAlignment="1">
      <alignment horizontal="center" vertical="center"/>
    </xf>
    <xf numFmtId="0" fontId="4" fillId="2" borderId="3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3" fillId="0" borderId="0" xfId="0" applyFont="1" applyAlignment="1">
      <alignment vertical="center"/>
    </xf>
    <xf numFmtId="0" fontId="5" fillId="4" borderId="0" xfId="0" applyFont="1" applyFill="1" applyAlignment="1">
      <alignment vertical="center"/>
    </xf>
    <xf numFmtId="0" fontId="5" fillId="4" borderId="16" xfId="0" applyFont="1" applyFill="1" applyBorder="1" applyAlignment="1">
      <alignment vertical="center"/>
    </xf>
    <xf numFmtId="0" fontId="5" fillId="4" borderId="18" xfId="0" applyFont="1" applyFill="1" applyBorder="1" applyAlignment="1">
      <alignment vertical="center"/>
    </xf>
    <xf numFmtId="0" fontId="5" fillId="4" borderId="19" xfId="0" applyFont="1" applyFill="1" applyBorder="1" applyAlignment="1">
      <alignment vertical="center"/>
    </xf>
    <xf numFmtId="0" fontId="15" fillId="0" borderId="0" xfId="0" applyFont="1" applyAlignment="1">
      <alignment vertical="center"/>
    </xf>
    <xf numFmtId="0" fontId="48" fillId="13" borderId="24" xfId="0" applyFont="1" applyFill="1" applyBorder="1" applyAlignment="1">
      <alignment vertical="center"/>
    </xf>
    <xf numFmtId="0" fontId="49" fillId="10" borderId="23" xfId="0" applyFont="1" applyFill="1" applyBorder="1" applyAlignment="1">
      <alignment vertical="center"/>
    </xf>
    <xf numFmtId="49" fontId="48" fillId="13" borderId="24" xfId="0" applyNumberFormat="1" applyFont="1" applyFill="1" applyBorder="1" applyAlignment="1">
      <alignment vertical="center"/>
    </xf>
    <xf numFmtId="49" fontId="49" fillId="10" borderId="23" xfId="0" applyNumberFormat="1" applyFont="1" applyFill="1" applyBorder="1" applyAlignment="1">
      <alignment vertical="center"/>
    </xf>
    <xf numFmtId="164" fontId="48" fillId="13" borderId="24" xfId="0" applyNumberFormat="1" applyFont="1" applyFill="1" applyBorder="1" applyAlignment="1">
      <alignment horizontal="center" vertical="center"/>
    </xf>
    <xf numFmtId="0" fontId="48" fillId="13" borderId="24" xfId="0" applyFont="1" applyFill="1" applyBorder="1" applyAlignment="1">
      <alignment horizontal="center" vertical="center"/>
    </xf>
    <xf numFmtId="4" fontId="48" fillId="13" borderId="24" xfId="0" applyNumberFormat="1" applyFont="1" applyFill="1" applyBorder="1" applyAlignment="1">
      <alignment horizontal="center" vertical="center"/>
    </xf>
    <xf numFmtId="164" fontId="49" fillId="10" borderId="23" xfId="0" applyNumberFormat="1" applyFont="1" applyFill="1" applyBorder="1" applyAlignment="1">
      <alignment horizontal="center" vertical="center"/>
    </xf>
    <xf numFmtId="0" fontId="49" fillId="10" borderId="23" xfId="0" applyFont="1" applyFill="1" applyBorder="1" applyAlignment="1">
      <alignment horizontal="center" vertical="center"/>
    </xf>
    <xf numFmtId="4" fontId="49" fillId="10" borderId="23" xfId="0" applyNumberFormat="1" applyFont="1" applyFill="1" applyBorder="1" applyAlignment="1">
      <alignment horizontal="center" vertical="center"/>
    </xf>
    <xf numFmtId="0" fontId="20" fillId="11" borderId="24" xfId="0" applyFont="1" applyFill="1" applyBorder="1" applyAlignment="1">
      <alignment vertical="center"/>
    </xf>
    <xf numFmtId="49" fontId="20" fillId="11" borderId="24" xfId="0" applyNumberFormat="1" applyFont="1" applyFill="1" applyBorder="1" applyAlignment="1">
      <alignment vertical="center"/>
    </xf>
    <xf numFmtId="164" fontId="20" fillId="11" borderId="24" xfId="0" applyNumberFormat="1" applyFont="1" applyFill="1" applyBorder="1" applyAlignment="1">
      <alignment horizontal="center" vertical="center"/>
    </xf>
    <xf numFmtId="0" fontId="20" fillId="11" borderId="24" xfId="0" applyFont="1" applyFill="1" applyBorder="1" applyAlignment="1">
      <alignment horizontal="center" vertical="center"/>
    </xf>
    <xf numFmtId="4" fontId="20" fillId="11" borderId="24" xfId="0" applyNumberFormat="1" applyFont="1" applyFill="1" applyBorder="1" applyAlignment="1">
      <alignment horizontal="center" vertical="center"/>
    </xf>
    <xf numFmtId="0" fontId="20" fillId="11" borderId="1" xfId="0" applyFont="1" applyFill="1" applyBorder="1" applyAlignment="1">
      <alignment vertical="center"/>
    </xf>
    <xf numFmtId="49" fontId="20" fillId="11" borderId="1" xfId="0" applyNumberFormat="1" applyFont="1" applyFill="1" applyBorder="1" applyAlignment="1">
      <alignment vertical="center"/>
    </xf>
    <xf numFmtId="164" fontId="20" fillId="11" borderId="1" xfId="0" applyNumberFormat="1" applyFont="1" applyFill="1" applyBorder="1" applyAlignment="1">
      <alignment horizontal="center" vertical="center"/>
    </xf>
    <xf numFmtId="0" fontId="20" fillId="11" borderId="1" xfId="0" applyFont="1" applyFill="1" applyBorder="1" applyAlignment="1">
      <alignment horizontal="center" vertical="center"/>
    </xf>
    <xf numFmtId="4" fontId="20" fillId="11" borderId="1" xfId="0" applyNumberFormat="1" applyFont="1" applyFill="1" applyBorder="1" applyAlignment="1">
      <alignment horizontal="center" vertical="center"/>
    </xf>
    <xf numFmtId="0" fontId="49" fillId="10" borderId="24" xfId="0" applyFont="1" applyFill="1" applyBorder="1" applyAlignment="1">
      <alignment vertical="center"/>
    </xf>
    <xf numFmtId="49" fontId="49" fillId="10" borderId="24" xfId="0" applyNumberFormat="1" applyFont="1" applyFill="1" applyBorder="1" applyAlignment="1">
      <alignment vertical="center"/>
    </xf>
    <xf numFmtId="164" fontId="49" fillId="10" borderId="24" xfId="0" applyNumberFormat="1" applyFont="1" applyFill="1" applyBorder="1" applyAlignment="1">
      <alignment horizontal="center" vertical="center"/>
    </xf>
    <xf numFmtId="0" fontId="49" fillId="10" borderId="24" xfId="0" applyFont="1" applyFill="1" applyBorder="1" applyAlignment="1">
      <alignment horizontal="center" vertical="center"/>
    </xf>
    <xf numFmtId="4" fontId="49" fillId="10" borderId="24" xfId="0" applyNumberFormat="1" applyFont="1" applyFill="1" applyBorder="1" applyAlignment="1">
      <alignment horizontal="center" vertical="center"/>
    </xf>
    <xf numFmtId="0" fontId="45" fillId="24" borderId="0" xfId="0" applyFont="1" applyFill="1" applyAlignment="1">
      <alignment horizontal="center" vertical="center"/>
    </xf>
    <xf numFmtId="164" fontId="45" fillId="24" borderId="0" xfId="0" applyNumberFormat="1" applyFont="1" applyFill="1" applyAlignment="1">
      <alignment horizontal="center" vertical="center"/>
    </xf>
    <xf numFmtId="0" fontId="45" fillId="24" borderId="0" xfId="0" applyFont="1" applyFill="1" applyAlignment="1">
      <alignment horizontal="left"/>
    </xf>
    <xf numFmtId="0" fontId="45" fillId="24" borderId="0" xfId="0" applyFont="1" applyFill="1" applyAlignment="1">
      <alignment horizontal="center"/>
    </xf>
    <xf numFmtId="0" fontId="45" fillId="24" borderId="0" xfId="0" applyFont="1" applyFill="1"/>
    <xf numFmtId="167" fontId="45" fillId="24" borderId="0" xfId="0" applyNumberFormat="1" applyFont="1" applyFill="1"/>
    <xf numFmtId="4" fontId="45" fillId="24" borderId="0" xfId="0" applyNumberFormat="1" applyFont="1" applyFill="1"/>
    <xf numFmtId="164" fontId="45" fillId="24" borderId="0" xfId="0" applyNumberFormat="1" applyFont="1" applyFill="1"/>
    <xf numFmtId="165" fontId="45" fillId="24" borderId="0" xfId="0" applyNumberFormat="1" applyFont="1" applyFill="1"/>
    <xf numFmtId="0" fontId="4" fillId="9"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14" fillId="24" borderId="0" xfId="0" applyFont="1" applyFill="1" applyAlignment="1">
      <alignment horizontal="center" vertical="center"/>
    </xf>
    <xf numFmtId="164" fontId="14" fillId="24" borderId="0" xfId="0" applyNumberFormat="1" applyFont="1" applyFill="1" applyAlignment="1">
      <alignment horizontal="center" vertical="center"/>
    </xf>
    <xf numFmtId="0" fontId="14" fillId="24" borderId="0" xfId="0" applyFont="1" applyFill="1" applyAlignment="1">
      <alignment horizontal="left"/>
    </xf>
    <xf numFmtId="0" fontId="14" fillId="24" borderId="0" xfId="0" applyFont="1" applyFill="1" applyAlignment="1">
      <alignment horizontal="center"/>
    </xf>
    <xf numFmtId="0" fontId="14" fillId="24" borderId="0" xfId="0" applyFont="1" applyFill="1"/>
    <xf numFmtId="167" fontId="14" fillId="24" borderId="0" xfId="0" applyNumberFormat="1" applyFont="1" applyFill="1"/>
    <xf numFmtId="4" fontId="14" fillId="24" borderId="0" xfId="0" applyNumberFormat="1" applyFont="1" applyFill="1"/>
    <xf numFmtId="164" fontId="14" fillId="24" borderId="0" xfId="0" applyNumberFormat="1" applyFont="1" applyFill="1"/>
    <xf numFmtId="165" fontId="14" fillId="24" borderId="0" xfId="0" applyNumberFormat="1" applyFont="1" applyFill="1"/>
    <xf numFmtId="0" fontId="45" fillId="24" borderId="1" xfId="0" applyFont="1" applyFill="1" applyBorder="1" applyAlignment="1">
      <alignment horizontal="center" vertical="center"/>
    </xf>
    <xf numFmtId="0" fontId="14" fillId="24" borderId="1" xfId="0" applyFont="1" applyFill="1" applyBorder="1" applyAlignment="1">
      <alignment horizontal="center" vertical="center"/>
    </xf>
    <xf numFmtId="0" fontId="45" fillId="24" borderId="1" xfId="0" applyFont="1" applyFill="1" applyBorder="1" applyAlignment="1">
      <alignment horizontal="left"/>
    </xf>
    <xf numFmtId="0" fontId="45" fillId="24" borderId="1" xfId="0" applyFont="1" applyFill="1" applyBorder="1" applyAlignment="1">
      <alignment horizontal="center"/>
    </xf>
    <xf numFmtId="0" fontId="45" fillId="24" borderId="1" xfId="0" applyFont="1" applyFill="1" applyBorder="1" applyAlignment="1">
      <alignment horizontal="center" vertical="center" wrapText="1"/>
    </xf>
    <xf numFmtId="0" fontId="14" fillId="24" borderId="1" xfId="0" applyFont="1" applyFill="1" applyBorder="1" applyAlignment="1">
      <alignment horizontal="left"/>
    </xf>
    <xf numFmtId="0" fontId="14" fillId="24" borderId="1" xfId="0" applyFont="1" applyFill="1" applyBorder="1" applyAlignment="1">
      <alignment horizontal="center"/>
    </xf>
    <xf numFmtId="0" fontId="14" fillId="24" borderId="1" xfId="0" applyFont="1" applyFill="1" applyBorder="1" applyAlignment="1">
      <alignment horizontal="center" vertical="center" wrapText="1"/>
    </xf>
    <xf numFmtId="0" fontId="45" fillId="24" borderId="1" xfId="0" applyFont="1" applyFill="1" applyBorder="1" applyAlignment="1">
      <alignment horizontal="left" vertical="center" wrapText="1"/>
    </xf>
    <xf numFmtId="0" fontId="14" fillId="24" borderId="1" xfId="0" applyFont="1" applyFill="1" applyBorder="1" applyAlignment="1">
      <alignment horizontal="left" vertical="center" wrapText="1"/>
    </xf>
    <xf numFmtId="0" fontId="45" fillId="24" borderId="1" xfId="0" applyFont="1" applyFill="1" applyBorder="1" applyAlignment="1">
      <alignment horizontal="right" vertical="center" wrapText="1"/>
    </xf>
    <xf numFmtId="0" fontId="14" fillId="24" borderId="1" xfId="0" applyFont="1" applyFill="1" applyBorder="1" applyAlignment="1">
      <alignment horizontal="right" vertical="center" wrapText="1"/>
    </xf>
    <xf numFmtId="0" fontId="23" fillId="9" borderId="0" xfId="0" applyFont="1" applyFill="1" applyAlignment="1">
      <alignment horizontal="left" vertical="center" wrapText="1"/>
    </xf>
    <xf numFmtId="0" fontId="23" fillId="9" borderId="0" xfId="0" applyFont="1" applyFill="1" applyAlignment="1">
      <alignment horizontal="left" vertical="center" wrapText="1" indent="1"/>
    </xf>
    <xf numFmtId="0" fontId="4" fillId="9" borderId="9" xfId="0" applyFont="1" applyFill="1" applyBorder="1" applyAlignment="1">
      <alignment horizontal="left" vertical="center" wrapText="1"/>
    </xf>
    <xf numFmtId="0" fontId="4" fillId="9" borderId="9" xfId="0" applyFont="1" applyFill="1" applyBorder="1" applyAlignment="1">
      <alignment horizontal="right" vertical="center" wrapText="1"/>
    </xf>
    <xf numFmtId="0" fontId="4" fillId="9" borderId="11" xfId="0" applyFont="1" applyFill="1" applyBorder="1" applyAlignment="1">
      <alignment horizontal="right" vertical="center" wrapText="1"/>
    </xf>
    <xf numFmtId="0" fontId="4" fillId="9" borderId="9" xfId="0" applyFont="1" applyFill="1" applyBorder="1" applyAlignment="1">
      <alignment horizontal="left" vertical="center" wrapText="1" indent="3"/>
    </xf>
    <xf numFmtId="0" fontId="1" fillId="2" borderId="1" xfId="0" applyFont="1" applyFill="1" applyBorder="1" applyAlignment="1">
      <alignment horizontal="left" vertical="center" indent="14"/>
    </xf>
    <xf numFmtId="0" fontId="1" fillId="2" borderId="32" xfId="0" applyFont="1" applyFill="1" applyBorder="1" applyAlignment="1">
      <alignment horizontal="left" vertical="center" indent="14"/>
    </xf>
    <xf numFmtId="0" fontId="3" fillId="4" borderId="6" xfId="0" applyFont="1" applyFill="1" applyBorder="1" applyAlignment="1" applyProtection="1">
      <alignment horizontal="left" vertical="center"/>
      <protection locked="0"/>
    </xf>
    <xf numFmtId="0" fontId="3" fillId="4" borderId="7" xfId="0" applyFont="1" applyFill="1" applyBorder="1" applyAlignment="1" applyProtection="1">
      <alignment horizontal="left" vertical="center"/>
      <protection locked="0"/>
    </xf>
    <xf numFmtId="0" fontId="3" fillId="4" borderId="5" xfId="0" applyFont="1" applyFill="1" applyBorder="1" applyAlignment="1" applyProtection="1">
      <alignment horizontal="left" vertical="center"/>
      <protection locked="0"/>
    </xf>
    <xf numFmtId="0" fontId="47" fillId="2" borderId="0" xfId="0" applyFont="1" applyFill="1" applyAlignment="1">
      <alignment horizontal="center" vertical="center"/>
    </xf>
    <xf numFmtId="0" fontId="2" fillId="3" borderId="0" xfId="0" applyFont="1" applyFill="1" applyAlignment="1">
      <alignment horizontal="left" vertical="center" indent="1"/>
    </xf>
    <xf numFmtId="0" fontId="24" fillId="9" borderId="0" xfId="0" applyFont="1" applyFill="1" applyAlignment="1">
      <alignment horizontal="left" vertical="center" indent="1"/>
    </xf>
    <xf numFmtId="0" fontId="25" fillId="11" borderId="25" xfId="0" applyFont="1" applyFill="1" applyBorder="1" applyAlignment="1">
      <alignment horizontal="center" vertical="center" wrapText="1"/>
    </xf>
    <xf numFmtId="0" fontId="26" fillId="12" borderId="25" xfId="0" applyFont="1" applyFill="1" applyBorder="1" applyAlignment="1">
      <alignment horizontal="center" vertical="center" wrapText="1"/>
    </xf>
    <xf numFmtId="0" fontId="27" fillId="13" borderId="25" xfId="0" applyFont="1" applyFill="1" applyBorder="1" applyAlignment="1">
      <alignment horizontal="center" vertical="center" wrapText="1"/>
    </xf>
    <xf numFmtId="0" fontId="24" fillId="14" borderId="25" xfId="0" applyFont="1" applyFill="1" applyBorder="1" applyAlignment="1">
      <alignment horizontal="center" vertical="center" wrapText="1"/>
    </xf>
    <xf numFmtId="0" fontId="28" fillId="10" borderId="26" xfId="0" applyFont="1" applyFill="1" applyBorder="1" applyAlignment="1">
      <alignment horizontal="center" vertical="center"/>
    </xf>
    <xf numFmtId="0" fontId="2" fillId="3" borderId="21" xfId="0" applyFont="1" applyFill="1" applyBorder="1" applyAlignment="1">
      <alignment horizontal="left" vertical="center" indent="1"/>
    </xf>
    <xf numFmtId="0" fontId="3" fillId="4" borderId="1" xfId="0" applyFont="1" applyFill="1" applyBorder="1" applyAlignment="1">
      <alignment horizontal="left" vertical="center"/>
    </xf>
    <xf numFmtId="0" fontId="5" fillId="4" borderId="1" xfId="0" applyFont="1" applyFill="1" applyBorder="1" applyAlignment="1" applyProtection="1">
      <alignment horizontal="left" vertical="center"/>
      <protection locked="0"/>
    </xf>
    <xf numFmtId="0" fontId="6" fillId="2" borderId="0" xfId="0" applyFont="1" applyFill="1" applyAlignment="1">
      <alignment horizontal="center" vertical="center"/>
    </xf>
    <xf numFmtId="0" fontId="11" fillId="4" borderId="1" xfId="0" applyFont="1" applyFill="1" applyBorder="1" applyAlignment="1">
      <alignment horizontal="left" vertical="center" indent="1"/>
    </xf>
    <xf numFmtId="0" fontId="5" fillId="4" borderId="1" xfId="0" applyFont="1" applyFill="1" applyBorder="1" applyAlignment="1">
      <alignment horizontal="left" vertical="center"/>
    </xf>
    <xf numFmtId="0" fontId="2" fillId="3" borderId="1" xfId="0" applyFont="1" applyFill="1" applyBorder="1" applyAlignment="1">
      <alignment horizontal="center" vertical="center"/>
    </xf>
    <xf numFmtId="0" fontId="8" fillId="5" borderId="1" xfId="0" applyFont="1" applyFill="1" applyBorder="1" applyAlignment="1">
      <alignment horizontal="center" vertical="center"/>
    </xf>
    <xf numFmtId="164" fontId="9" fillId="4" borderId="1" xfId="0" applyNumberFormat="1" applyFont="1" applyFill="1" applyBorder="1" applyAlignment="1">
      <alignment horizontal="center" vertical="center"/>
    </xf>
    <xf numFmtId="0" fontId="5" fillId="4" borderId="1" xfId="0" applyFont="1" applyFill="1" applyBorder="1" applyAlignment="1">
      <alignment horizontal="left" vertical="center" wrapText="1"/>
    </xf>
    <xf numFmtId="0" fontId="2" fillId="3" borderId="0" xfId="0" applyFont="1" applyFill="1" applyAlignment="1">
      <alignment horizontal="center" vertical="center"/>
    </xf>
    <xf numFmtId="0" fontId="4" fillId="2" borderId="11" xfId="0" applyFont="1" applyFill="1" applyBorder="1" applyAlignment="1">
      <alignment horizontal="left" vertical="center" wrapText="1" indent="1"/>
    </xf>
    <xf numFmtId="0" fontId="7" fillId="0" borderId="1" xfId="0" applyFont="1" applyBorder="1" applyAlignment="1">
      <alignment horizontal="left" vertical="center" indent="1"/>
    </xf>
    <xf numFmtId="0" fontId="5" fillId="0" borderId="1" xfId="0" applyFont="1" applyBorder="1" applyAlignment="1">
      <alignment horizontal="left" vertical="center" indent="1"/>
    </xf>
    <xf numFmtId="0" fontId="10" fillId="4" borderId="0" xfId="0" applyFont="1" applyFill="1" applyAlignment="1">
      <alignment horizontal="center" vertical="center" wrapText="1"/>
    </xf>
    <xf numFmtId="0" fontId="3" fillId="6" borderId="1" xfId="0" applyFont="1" applyFill="1" applyBorder="1" applyAlignment="1">
      <alignment horizontal="left" vertical="center"/>
    </xf>
    <xf numFmtId="0" fontId="5" fillId="4" borderId="20" xfId="0" applyFont="1" applyFill="1" applyBorder="1" applyAlignment="1" applyProtection="1">
      <alignment horizontal="left" vertical="top" wrapText="1"/>
      <protection locked="0"/>
    </xf>
    <xf numFmtId="0" fontId="5" fillId="4" borderId="1" xfId="0" applyFont="1" applyFill="1" applyBorder="1" applyAlignment="1" applyProtection="1">
      <alignment horizontal="left" vertical="top" wrapText="1"/>
      <protection locked="0"/>
    </xf>
    <xf numFmtId="0" fontId="3" fillId="8" borderId="1" xfId="0" applyFont="1" applyFill="1" applyBorder="1" applyAlignment="1">
      <alignment horizontal="right"/>
    </xf>
    <xf numFmtId="0" fontId="18" fillId="9" borderId="0" xfId="0" applyFont="1" applyFill="1" applyAlignment="1">
      <alignment horizontal="center" vertical="center"/>
    </xf>
    <xf numFmtId="0" fontId="19" fillId="10" borderId="0" xfId="0" applyFont="1" applyFill="1" applyAlignment="1">
      <alignment horizontal="center" vertical="center"/>
    </xf>
    <xf numFmtId="0" fontId="20" fillId="11" borderId="0" xfId="0" applyFont="1" applyFill="1" applyAlignment="1">
      <alignment horizontal="center" vertical="center" wrapText="1"/>
    </xf>
    <xf numFmtId="0" fontId="21" fillId="12" borderId="0" xfId="0" applyFont="1" applyFill="1" applyAlignment="1">
      <alignment horizontal="center" vertical="center" wrapText="1"/>
    </xf>
    <xf numFmtId="0" fontId="22" fillId="13" borderId="0" xfId="0" applyFont="1" applyFill="1" applyAlignment="1">
      <alignment horizontal="center" vertical="center" wrapText="1"/>
    </xf>
    <xf numFmtId="0" fontId="23" fillId="14" borderId="0" xfId="0" applyFont="1" applyFill="1" applyAlignment="1">
      <alignment horizontal="center" vertical="center" wrapText="1"/>
    </xf>
    <xf numFmtId="0" fontId="37" fillId="15" borderId="1" xfId="0" applyFont="1" applyFill="1" applyBorder="1" applyAlignment="1">
      <alignment horizontal="center"/>
    </xf>
    <xf numFmtId="169" fontId="38" fillId="15" borderId="1" xfId="0" applyNumberFormat="1" applyFont="1" applyFill="1" applyBorder="1" applyAlignment="1">
      <alignment horizontal="center" vertical="center"/>
    </xf>
    <xf numFmtId="0" fontId="30" fillId="17" borderId="1" xfId="0" applyFont="1" applyFill="1" applyBorder="1" applyAlignment="1">
      <alignment horizontal="center"/>
    </xf>
    <xf numFmtId="0" fontId="31" fillId="17" borderId="1" xfId="0" applyFont="1" applyFill="1" applyBorder="1" applyAlignment="1">
      <alignment horizontal="center" vertical="top"/>
    </xf>
    <xf numFmtId="0" fontId="32" fillId="18" borderId="1" xfId="0" applyFont="1" applyFill="1" applyBorder="1" applyAlignment="1">
      <alignment horizontal="center"/>
    </xf>
    <xf numFmtId="168" fontId="23" fillId="18" borderId="1" xfId="0" applyNumberFormat="1" applyFont="1" applyFill="1" applyBorder="1" applyAlignment="1">
      <alignment horizontal="center" vertical="center"/>
    </xf>
    <xf numFmtId="0" fontId="32" fillId="14" borderId="1" xfId="0" applyFont="1" applyFill="1" applyBorder="1" applyAlignment="1">
      <alignment horizontal="center"/>
    </xf>
    <xf numFmtId="168" fontId="23" fillId="14" borderId="1" xfId="0" applyNumberFormat="1" applyFont="1" applyFill="1" applyBorder="1" applyAlignment="1">
      <alignment horizontal="center" vertical="center"/>
    </xf>
    <xf numFmtId="0" fontId="33" fillId="19" borderId="1" xfId="0" applyFont="1" applyFill="1" applyBorder="1" applyAlignment="1">
      <alignment horizontal="center"/>
    </xf>
    <xf numFmtId="168" fontId="34" fillId="19" borderId="1" xfId="0" applyNumberFormat="1" applyFont="1" applyFill="1" applyBorder="1" applyAlignment="1">
      <alignment horizontal="center" vertical="center"/>
    </xf>
    <xf numFmtId="0" fontId="35" fillId="20" borderId="1" xfId="0" applyFont="1" applyFill="1" applyBorder="1" applyAlignment="1">
      <alignment horizontal="center"/>
    </xf>
    <xf numFmtId="3" fontId="36" fillId="20" borderId="1" xfId="0" applyNumberFormat="1" applyFont="1" applyFill="1" applyBorder="1" applyAlignment="1">
      <alignment horizontal="center" vertical="center"/>
    </xf>
    <xf numFmtId="0" fontId="37" fillId="21" borderId="1" xfId="0" applyFont="1" applyFill="1" applyBorder="1" applyAlignment="1">
      <alignment horizontal="center"/>
    </xf>
    <xf numFmtId="168" fontId="38" fillId="21" borderId="1" xfId="0" applyNumberFormat="1" applyFont="1" applyFill="1" applyBorder="1" applyAlignment="1">
      <alignment horizontal="center" vertical="center"/>
    </xf>
    <xf numFmtId="0" fontId="39" fillId="17" borderId="1" xfId="0" applyFont="1" applyFill="1" applyBorder="1" applyAlignment="1">
      <alignment horizontal="left" vertical="center" indent="1"/>
    </xf>
    <xf numFmtId="0" fontId="41" fillId="19" borderId="1" xfId="0" applyFont="1" applyFill="1" applyBorder="1" applyAlignment="1">
      <alignment horizontal="left" vertical="center" indent="1"/>
    </xf>
    <xf numFmtId="0" fontId="42" fillId="22" borderId="1" xfId="0" applyFont="1" applyFill="1" applyBorder="1" applyAlignment="1">
      <alignment horizontal="left" vertical="center" indent="1"/>
    </xf>
    <xf numFmtId="0" fontId="5" fillId="4" borderId="2" xfId="0" applyFont="1" applyFill="1" applyBorder="1" applyAlignment="1" applyProtection="1">
      <alignment vertical="center"/>
      <protection locked="0"/>
    </xf>
    <xf numFmtId="0" fontId="5" fillId="4" borderId="3" xfId="0" applyFont="1" applyFill="1" applyBorder="1" applyAlignment="1" applyProtection="1">
      <alignment vertical="center"/>
      <protection locked="0"/>
    </xf>
    <xf numFmtId="0" fontId="5" fillId="4" borderId="4" xfId="0" applyFont="1" applyFill="1" applyBorder="1" applyAlignment="1" applyProtection="1">
      <alignment vertical="center"/>
      <protection locked="0"/>
    </xf>
    <xf numFmtId="0" fontId="1" fillId="2" borderId="0" xfId="0" applyFont="1" applyFill="1" applyAlignment="1">
      <alignment horizontal="left" vertical="center"/>
    </xf>
    <xf numFmtId="0" fontId="2" fillId="3" borderId="0" xfId="0" applyFont="1" applyFill="1" applyAlignment="1">
      <alignment horizontal="left" vertical="center"/>
    </xf>
    <xf numFmtId="0" fontId="5" fillId="4" borderId="2" xfId="0" applyFont="1" applyFill="1" applyBorder="1" applyAlignment="1" applyProtection="1">
      <alignment horizontal="left" vertical="center"/>
      <protection locked="0"/>
    </xf>
    <xf numFmtId="0" fontId="5" fillId="4" borderId="3" xfId="0" applyFont="1" applyFill="1" applyBorder="1" applyAlignment="1" applyProtection="1">
      <alignment horizontal="left" vertical="center"/>
      <protection locked="0"/>
    </xf>
    <xf numFmtId="0" fontId="5" fillId="4" borderId="4" xfId="0" applyFont="1" applyFill="1" applyBorder="1" applyAlignment="1" applyProtection="1">
      <alignment horizontal="left" vertical="center"/>
      <protection locked="0"/>
    </xf>
    <xf numFmtId="0" fontId="11" fillId="5" borderId="2" xfId="0" applyFont="1" applyFill="1" applyBorder="1" applyAlignment="1">
      <alignment vertical="center" wrapText="1"/>
    </xf>
    <xf numFmtId="0" fontId="11" fillId="5" borderId="3" xfId="0" applyFont="1" applyFill="1" applyBorder="1" applyAlignment="1">
      <alignment vertical="center" wrapText="1"/>
    </xf>
    <xf numFmtId="0" fontId="11" fillId="5" borderId="6" xfId="0" applyFont="1" applyFill="1" applyBorder="1" applyAlignment="1">
      <alignment vertical="center" wrapText="1"/>
    </xf>
    <xf numFmtId="0" fontId="11" fillId="5" borderId="4" xfId="0" applyFont="1" applyFill="1" applyBorder="1" applyAlignment="1">
      <alignment vertical="center" wrapText="1"/>
    </xf>
    <xf numFmtId="1" fontId="5" fillId="4" borderId="2" xfId="0" applyNumberFormat="1" applyFont="1" applyFill="1" applyBorder="1" applyAlignment="1" applyProtection="1">
      <alignment vertical="center"/>
      <protection locked="0"/>
    </xf>
    <xf numFmtId="1" fontId="5" fillId="4" borderId="2" xfId="0" applyNumberFormat="1" applyFont="1" applyFill="1" applyBorder="1" applyAlignment="1">
      <alignment vertical="center"/>
    </xf>
    <xf numFmtId="0" fontId="5" fillId="4" borderId="3" xfId="0" applyFont="1" applyFill="1" applyBorder="1" applyAlignment="1">
      <alignment vertical="center"/>
    </xf>
    <xf numFmtId="0" fontId="5" fillId="4" borderId="4" xfId="0" applyFont="1" applyFill="1" applyBorder="1" applyAlignment="1">
      <alignment vertical="center"/>
    </xf>
    <xf numFmtId="0" fontId="46" fillId="4" borderId="3" xfId="0" applyFont="1" applyFill="1" applyBorder="1" applyAlignment="1" applyProtection="1">
      <alignment vertical="center"/>
      <protection locked="0"/>
    </xf>
    <xf numFmtId="0" fontId="46" fillId="4" borderId="4" xfId="0" applyFont="1" applyFill="1" applyBorder="1" applyAlignment="1" applyProtection="1">
      <alignment vertical="center"/>
      <protection locked="0"/>
    </xf>
    <xf numFmtId="0" fontId="50" fillId="25" borderId="0" xfId="0" applyFont="1" applyFill="1" applyAlignment="1">
      <alignment horizontal="left" vertical="center"/>
    </xf>
    <xf numFmtId="0" fontId="50" fillId="25" borderId="0" xfId="0" applyFont="1" applyFill="1" applyAlignment="1">
      <alignment horizontal="left" vertical="center" wrapText="1"/>
    </xf>
    <xf numFmtId="0" fontId="50" fillId="25" borderId="1" xfId="0" applyFont="1" applyFill="1" applyBorder="1" applyAlignment="1">
      <alignment horizontal="left" vertical="center"/>
    </xf>
    <xf numFmtId="0" fontId="44" fillId="4" borderId="2" xfId="1" applyFill="1" applyBorder="1" applyAlignment="1" applyProtection="1">
      <alignment vertical="center"/>
      <protection locked="0"/>
    </xf>
  </cellXfs>
  <cellStyles count="2">
    <cellStyle name="Hyperlink" xfId="1" builtinId="8"/>
    <cellStyle name="Normal" xfId="0" builtinId="0"/>
  </cellStyles>
  <dxfs count="307">
    <dxf>
      <font>
        <b/>
        <color rgb="FF7A5A00"/>
      </font>
      <fill>
        <patternFill patternType="solid">
          <bgColor rgb="FFFFF4CC"/>
        </patternFill>
      </fill>
    </dxf>
    <dxf>
      <font>
        <b/>
        <i val="0"/>
        <color rgb="FF576B2B"/>
      </font>
      <fill>
        <patternFill>
          <bgColor theme="6" tint="0.79998168889431442"/>
        </patternFill>
      </fill>
      <border>
        <left/>
        <right/>
        <top/>
        <bottom/>
        <vertical/>
        <horizontal/>
      </border>
    </dxf>
    <dxf>
      <font>
        <b/>
        <i val="0"/>
        <color rgb="FFCC9B00"/>
      </font>
      <fill>
        <patternFill>
          <bgColor rgb="FFFAF6C2"/>
        </patternFill>
      </fill>
    </dxf>
    <dxf>
      <font>
        <b/>
        <i val="0"/>
        <color rgb="FFC00000"/>
      </font>
      <fill>
        <patternFill>
          <bgColor rgb="FFFFAFAF"/>
        </patternFill>
      </fill>
      <border>
        <left/>
        <right/>
        <top/>
        <bottom/>
        <vertical/>
        <horizontal/>
      </border>
    </dxf>
    <dxf>
      <numFmt numFmtId="164" formatCode="dd\-mmm\-yyyy"/>
    </dxf>
    <dxf>
      <numFmt numFmtId="3" formatCode="#,##0"/>
    </dxf>
    <dxf>
      <numFmt numFmtId="4" formatCode="#,##0.00"/>
    </dxf>
    <dxf>
      <numFmt numFmtId="4" formatCode="#,##0.00"/>
    </dxf>
    <dxf>
      <numFmt numFmtId="4" formatCode="#,##0.00"/>
    </dxf>
    <dxf>
      <numFmt numFmtId="4" formatCode="#,##0.00"/>
    </dxf>
    <dxf>
      <numFmt numFmtId="22" formatCode="mmm\-yy"/>
    </dxf>
    <dxf>
      <numFmt numFmtId="164" formatCode="dd\-mmm\-yyyy"/>
    </dxf>
    <dxf>
      <alignment horizontal="left" vertical="center" textRotation="0" wrapText="0" indent="0" justifyLastLine="0" shrinkToFit="0" readingOrder="0"/>
      <protection locked="0" hidden="0"/>
    </dxf>
    <dxf>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rgb="FF263018"/>
        <name val="Carlito"/>
        <scheme val="none"/>
      </font>
      <fill>
        <patternFill patternType="solid">
          <fgColor indexed="64"/>
          <bgColor rgb="FFEEF4E3"/>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rgb="FF263018"/>
        <name val="Carlito"/>
        <scheme val="none"/>
      </font>
      <fill>
        <patternFill patternType="solid">
          <fgColor indexed="64"/>
          <bgColor rgb="FFEEF4E3"/>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rgb="FF263018"/>
        <name val="Carlito"/>
        <scheme val="none"/>
      </font>
      <fill>
        <patternFill patternType="solid">
          <fgColor indexed="64"/>
          <bgColor rgb="FFEEF4E3"/>
        </patternFill>
      </fill>
      <alignment horizontal="left" vertical="center" textRotation="0" wrapText="0" indent="0" justifyLastLine="0" shrinkToFit="0" readingOrder="0"/>
      <protection locked="0" hidden="0"/>
    </dxf>
    <dxf>
      <alignment horizontal="left" vertical="center" textRotation="0" wrapText="0" indent="0" justifyLastLine="0" shrinkToFit="0" readingOrder="0"/>
      <protection locked="0" hidden="0"/>
    </dxf>
    <dxf>
      <alignment horizontal="left" vertical="center" textRotation="0" wrapText="0" indent="0" justifyLastLine="0" shrinkToFit="0" readingOrder="0"/>
      <protection locked="0" hidden="0"/>
    </dxf>
    <dxf>
      <alignment horizontal="left" vertical="center" textRotation="0" wrapText="0" indent="0" justifyLastLine="0" shrinkToFit="0" readingOrder="0"/>
      <protection locked="0" hidden="0"/>
    </dxf>
    <dxf>
      <alignment horizontal="left" vertical="center" textRotation="0" wrapText="0" indent="0" justifyLastLine="0" shrinkToFit="0" readingOrder="0"/>
      <protection locked="0" hidden="0"/>
    </dxf>
    <dxf>
      <alignment horizontal="left" vertical="center" textRotation="0" wrapText="0" indent="0" justifyLastLine="0" shrinkToFit="0" readingOrder="0"/>
      <protection locked="1" hidden="0"/>
    </dxf>
    <dxf>
      <protection locked="1" hidden="0"/>
    </dxf>
    <dxf>
      <alignment horizontal="left" vertical="center" textRotation="0" wrapText="0" indent="0" justifyLastLine="0" shrinkToFit="0" readingOrder="0"/>
      <protection locked="0" hidden="0"/>
    </dxf>
    <dxf>
      <alignment horizontal="left" vertical="top" textRotation="0" indent="0" justifyLastLine="0" shrinkToFit="0" readingOrder="0"/>
      <protection locked="1" hidden="0"/>
    </dxf>
    <dxf>
      <protection locked="0" hidden="0"/>
    </dxf>
    <dxf>
      <protection locked="0" hidden="0"/>
    </dxf>
    <dxf>
      <protection locked="0" hidden="0"/>
    </dxf>
    <dxf>
      <protection locked="0" hidden="0"/>
    </dxf>
    <dxf>
      <protection locked="0" hidden="0"/>
    </dxf>
    <dxf>
      <protection locked="1" hidden="0"/>
    </dxf>
    <dxf>
      <protection locked="1" hidden="0"/>
    </dxf>
    <dxf>
      <protection locked="0" hidden="0"/>
    </dxf>
    <dxf>
      <border>
        <bottom style="thin">
          <color rgb="FFAAB396"/>
        </bottom>
      </border>
    </dxf>
    <dxf>
      <border diagonalUp="0" diagonalDown="0" outline="0">
        <left/>
        <right/>
        <top/>
        <bottom/>
      </border>
      <protection locked="1" hidden="0"/>
    </dxf>
    <dxf>
      <alignment horizontal="right"/>
    </dxf>
    <dxf>
      <numFmt numFmtId="170" formatCode=";;;"/>
    </dxf>
    <dxf>
      <numFmt numFmtId="170" formatCode=";;;"/>
    </dxf>
    <dxf>
      <alignment horizontal="right"/>
    </dxf>
    <dxf>
      <alignment horizontal="left"/>
    </dxf>
    <dxf>
      <alignment horizontal="left"/>
    </dxf>
    <dxf>
      <alignment vertical="center"/>
    </dxf>
    <dxf>
      <alignment vertical="center"/>
    </dxf>
    <dxf>
      <font>
        <color rgb="FF576B2B"/>
      </font>
    </dxf>
    <dxf>
      <font>
        <color rgb="FF576B2B"/>
      </font>
    </dxf>
    <dxf>
      <font>
        <b/>
      </font>
    </dxf>
    <dxf>
      <font>
        <b/>
      </font>
    </dxf>
    <dxf>
      <fill>
        <patternFill>
          <bgColor rgb="FFB5CD81"/>
        </patternFill>
      </fill>
    </dxf>
    <dxf>
      <fill>
        <patternFill>
          <bgColor rgb="FFB5CD81"/>
        </patternFill>
      </fill>
    </dxf>
    <dxf>
      <border>
        <horizontal style="hair">
          <color rgb="FFDCDCDC"/>
        </horizontal>
      </border>
    </dxf>
    <dxf>
      <border>
        <horizontal style="hair">
          <color rgb="FFDCDCDC"/>
        </horizontal>
      </border>
    </dxf>
    <dxf>
      <border>
        <horizontal style="hair">
          <color rgb="FFDCDCDC"/>
        </horizontal>
      </border>
    </dxf>
    <dxf>
      <border>
        <horizontal style="hair">
          <color rgb="FFDCDCDC"/>
        </horizontal>
      </border>
    </dxf>
    <dxf>
      <border>
        <horizontal style="hair">
          <color rgb="FFDCDCDC"/>
        </horizontal>
      </border>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ont>
        <color rgb="FF576B2B"/>
      </font>
    </dxf>
    <dxf>
      <font>
        <color rgb="FF576B2B"/>
      </font>
    </dxf>
    <dxf>
      <font>
        <color rgb="FF576B2B"/>
      </font>
    </dxf>
    <dxf>
      <font>
        <color rgb="FF576B2B"/>
      </font>
    </dxf>
    <dxf>
      <font>
        <color rgb="FF576B2B"/>
      </font>
    </dxf>
    <dxf>
      <font>
        <sz val="9"/>
      </font>
    </dxf>
    <dxf>
      <font>
        <sz val="9"/>
      </font>
    </dxf>
    <dxf>
      <font>
        <sz val="9"/>
      </font>
    </dxf>
    <dxf>
      <font>
        <sz val="9"/>
      </font>
    </dxf>
    <dxf>
      <font>
        <sz val="9"/>
      </font>
    </dxf>
    <dxf>
      <font>
        <name val="Calibri"/>
        <family val="2"/>
      </font>
    </dxf>
    <dxf>
      <font>
        <name val="Calibri"/>
        <family val="2"/>
      </font>
    </dxf>
    <dxf>
      <font>
        <name val="Calibri"/>
        <family val="2"/>
      </font>
    </dxf>
    <dxf>
      <font>
        <name val="Calibri"/>
        <family val="2"/>
      </font>
    </dxf>
    <dxf>
      <font>
        <name val="Calibri"/>
        <family val="2"/>
      </font>
    </dxf>
    <dxf>
      <alignment horizontal="right"/>
    </dxf>
    <dxf>
      <numFmt numFmtId="170" formatCode=";;;"/>
    </dxf>
    <dxf>
      <numFmt numFmtId="170" formatCode=";;;"/>
    </dxf>
    <dxf>
      <alignment horizontal="right"/>
    </dxf>
    <dxf>
      <alignment horizontal="left"/>
    </dxf>
    <dxf>
      <alignment horizontal="left"/>
    </dxf>
    <dxf>
      <alignment vertical="center"/>
    </dxf>
    <dxf>
      <alignment vertical="center"/>
    </dxf>
    <dxf>
      <font>
        <color rgb="FF576B2B"/>
      </font>
    </dxf>
    <dxf>
      <font>
        <color rgb="FF576B2B"/>
      </font>
    </dxf>
    <dxf>
      <font>
        <b/>
      </font>
    </dxf>
    <dxf>
      <font>
        <b/>
      </font>
    </dxf>
    <dxf>
      <fill>
        <patternFill>
          <bgColor rgb="FFB5CD81"/>
        </patternFill>
      </fill>
    </dxf>
    <dxf>
      <fill>
        <patternFill>
          <bgColor rgb="FFB5CD81"/>
        </patternFill>
      </fill>
    </dxf>
    <dxf>
      <border>
        <horizontal style="hair">
          <color rgb="FFDCDCDC"/>
        </horizontal>
      </border>
    </dxf>
    <dxf>
      <border>
        <horizontal style="hair">
          <color rgb="FFDCDCDC"/>
        </horizontal>
      </border>
    </dxf>
    <dxf>
      <border>
        <horizontal style="hair">
          <color rgb="FFDCDCDC"/>
        </horizontal>
      </border>
    </dxf>
    <dxf>
      <border>
        <horizontal style="hair">
          <color rgb="FFDCDCDC"/>
        </horizontal>
      </border>
    </dxf>
    <dxf>
      <border>
        <horizontal style="hair">
          <color rgb="FFDCDCDC"/>
        </horizontal>
      </border>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ont>
        <color rgb="FF576B2B"/>
      </font>
    </dxf>
    <dxf>
      <font>
        <color rgb="FF576B2B"/>
      </font>
    </dxf>
    <dxf>
      <font>
        <color rgb="FF576B2B"/>
      </font>
    </dxf>
    <dxf>
      <font>
        <color rgb="FF576B2B"/>
      </font>
    </dxf>
    <dxf>
      <font>
        <color rgb="FF576B2B"/>
      </font>
    </dxf>
    <dxf>
      <font>
        <sz val="9"/>
      </font>
    </dxf>
    <dxf>
      <font>
        <sz val="9"/>
      </font>
    </dxf>
    <dxf>
      <font>
        <sz val="9"/>
      </font>
    </dxf>
    <dxf>
      <font>
        <sz val="9"/>
      </font>
    </dxf>
    <dxf>
      <font>
        <sz val="9"/>
      </font>
    </dxf>
    <dxf>
      <font>
        <name val="Calibri"/>
        <family val="2"/>
      </font>
    </dxf>
    <dxf>
      <font>
        <name val="Calibri"/>
        <family val="2"/>
      </font>
    </dxf>
    <dxf>
      <font>
        <name val="Calibri"/>
        <family val="2"/>
      </font>
    </dxf>
    <dxf>
      <font>
        <name val="Calibri"/>
        <family val="2"/>
      </font>
    </dxf>
    <dxf>
      <font>
        <name val="Calibri"/>
        <family val="2"/>
      </font>
    </dxf>
    <dxf>
      <alignment horizontal="right"/>
    </dxf>
    <dxf>
      <numFmt numFmtId="170" formatCode=";;;"/>
    </dxf>
    <dxf>
      <numFmt numFmtId="170" formatCode=";;;"/>
    </dxf>
    <dxf>
      <alignment horizontal="right"/>
    </dxf>
    <dxf>
      <alignment horizontal="left"/>
    </dxf>
    <dxf>
      <alignment horizontal="left"/>
    </dxf>
    <dxf>
      <alignment vertical="center"/>
    </dxf>
    <dxf>
      <alignment vertical="center"/>
    </dxf>
    <dxf>
      <font>
        <color rgb="FF576B2B"/>
      </font>
    </dxf>
    <dxf>
      <font>
        <color rgb="FF576B2B"/>
      </font>
    </dxf>
    <dxf>
      <font>
        <b/>
      </font>
    </dxf>
    <dxf>
      <font>
        <b/>
      </font>
    </dxf>
    <dxf>
      <fill>
        <patternFill>
          <bgColor rgb="FFB5CD81"/>
        </patternFill>
      </fill>
    </dxf>
    <dxf>
      <fill>
        <patternFill>
          <bgColor rgb="FFB5CD81"/>
        </patternFill>
      </fill>
    </dxf>
    <dxf>
      <border>
        <horizontal style="hair">
          <color rgb="FFDCDCDC"/>
        </horizontal>
      </border>
    </dxf>
    <dxf>
      <border>
        <horizontal style="hair">
          <color rgb="FFDCDCDC"/>
        </horizontal>
      </border>
    </dxf>
    <dxf>
      <border>
        <horizontal style="hair">
          <color rgb="FFDCDCDC"/>
        </horizontal>
      </border>
    </dxf>
    <dxf>
      <border>
        <horizontal style="hair">
          <color rgb="FFDCDCDC"/>
        </horizontal>
      </border>
    </dxf>
    <dxf>
      <border>
        <horizontal style="hair">
          <color rgb="FFDCDCDC"/>
        </horizontal>
      </border>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ont>
        <color rgb="FF576B2B"/>
      </font>
    </dxf>
    <dxf>
      <font>
        <color rgb="FF576B2B"/>
      </font>
    </dxf>
    <dxf>
      <font>
        <color rgb="FF576B2B"/>
      </font>
    </dxf>
    <dxf>
      <font>
        <color rgb="FF576B2B"/>
      </font>
    </dxf>
    <dxf>
      <font>
        <color rgb="FF576B2B"/>
      </font>
    </dxf>
    <dxf>
      <font>
        <sz val="9"/>
      </font>
    </dxf>
    <dxf>
      <font>
        <sz val="9"/>
      </font>
    </dxf>
    <dxf>
      <font>
        <sz val="9"/>
      </font>
    </dxf>
    <dxf>
      <font>
        <sz val="9"/>
      </font>
    </dxf>
    <dxf>
      <font>
        <sz val="9"/>
      </font>
    </dxf>
    <dxf>
      <font>
        <name val="Calibri"/>
        <family val="2"/>
      </font>
    </dxf>
    <dxf>
      <font>
        <name val="Calibri"/>
        <family val="2"/>
      </font>
    </dxf>
    <dxf>
      <font>
        <name val="Calibri"/>
        <family val="2"/>
      </font>
    </dxf>
    <dxf>
      <font>
        <name val="Calibri"/>
        <family val="2"/>
      </font>
    </dxf>
    <dxf>
      <font>
        <name val="Calibri"/>
        <family val="2"/>
      </font>
    </dxf>
    <dxf>
      <alignment horizontal="right"/>
    </dxf>
    <dxf>
      <numFmt numFmtId="170" formatCode=";;;"/>
    </dxf>
    <dxf>
      <numFmt numFmtId="170" formatCode=";;;"/>
    </dxf>
    <dxf>
      <alignment horizontal="right"/>
    </dxf>
    <dxf>
      <alignment horizontal="left"/>
    </dxf>
    <dxf>
      <alignment horizontal="left"/>
    </dxf>
    <dxf>
      <alignment vertical="center"/>
    </dxf>
    <dxf>
      <alignment vertical="center"/>
    </dxf>
    <dxf>
      <font>
        <color rgb="FF576B2B"/>
      </font>
    </dxf>
    <dxf>
      <font>
        <color rgb="FF576B2B"/>
      </font>
    </dxf>
    <dxf>
      <font>
        <b/>
      </font>
    </dxf>
    <dxf>
      <font>
        <b/>
      </font>
    </dxf>
    <dxf>
      <fill>
        <patternFill>
          <bgColor rgb="FFF4CCCC"/>
        </patternFill>
      </fill>
    </dxf>
    <dxf>
      <fill>
        <patternFill>
          <bgColor rgb="FFF4CCCC"/>
        </patternFill>
      </fill>
    </dxf>
    <dxf>
      <border>
        <horizontal style="hair">
          <color rgb="FFDCDCDC"/>
        </horizontal>
      </border>
    </dxf>
    <dxf>
      <border>
        <horizontal style="hair">
          <color rgb="FFDCDCDC"/>
        </horizontal>
      </border>
    </dxf>
    <dxf>
      <border>
        <horizontal style="hair">
          <color rgb="FFDCDCDC"/>
        </horizontal>
      </border>
    </dxf>
    <dxf>
      <border>
        <horizontal style="hair">
          <color rgb="FFDCDCDC"/>
        </horizontal>
      </border>
    </dxf>
    <dxf>
      <border>
        <horizontal style="hair">
          <color rgb="FFDCDCDC"/>
        </horizontal>
      </border>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ont>
        <color rgb="FF576B2B"/>
      </font>
    </dxf>
    <dxf>
      <font>
        <color rgb="FF576B2B"/>
      </font>
    </dxf>
    <dxf>
      <font>
        <color rgb="FF576B2B"/>
      </font>
    </dxf>
    <dxf>
      <font>
        <color rgb="FF576B2B"/>
      </font>
    </dxf>
    <dxf>
      <font>
        <color rgb="FF576B2B"/>
      </font>
    </dxf>
    <dxf>
      <font>
        <sz val="9"/>
      </font>
    </dxf>
    <dxf>
      <font>
        <sz val="9"/>
      </font>
    </dxf>
    <dxf>
      <font>
        <sz val="9"/>
      </font>
    </dxf>
    <dxf>
      <font>
        <sz val="9"/>
      </font>
    </dxf>
    <dxf>
      <font>
        <sz val="9"/>
      </font>
    </dxf>
    <dxf>
      <font>
        <name val="Calibri"/>
        <family val="2"/>
      </font>
    </dxf>
    <dxf>
      <font>
        <name val="Calibri"/>
        <family val="2"/>
      </font>
    </dxf>
    <dxf>
      <font>
        <name val="Calibri"/>
        <family val="2"/>
      </font>
    </dxf>
    <dxf>
      <font>
        <name val="Calibri"/>
        <family val="2"/>
      </font>
    </dxf>
    <dxf>
      <font>
        <name val="Calibri"/>
        <family val="2"/>
      </font>
    </dxf>
    <dxf>
      <alignment horizontal="right"/>
    </dxf>
    <dxf>
      <numFmt numFmtId="170" formatCode=";;;"/>
    </dxf>
    <dxf>
      <numFmt numFmtId="170" formatCode=";;;"/>
    </dxf>
    <dxf>
      <alignment horizontal="right"/>
    </dxf>
    <dxf>
      <alignment horizontal="left"/>
    </dxf>
    <dxf>
      <alignment horizontal="left"/>
    </dxf>
    <dxf>
      <alignment vertical="center"/>
    </dxf>
    <dxf>
      <alignment vertical="center"/>
    </dxf>
    <dxf>
      <font>
        <color rgb="FF576B2B"/>
      </font>
    </dxf>
    <dxf>
      <font>
        <color rgb="FF576B2B"/>
      </font>
    </dxf>
    <dxf>
      <font>
        <b/>
      </font>
    </dxf>
    <dxf>
      <font>
        <b/>
      </font>
    </dxf>
    <dxf>
      <fill>
        <patternFill>
          <bgColor rgb="FFB5CD81"/>
        </patternFill>
      </fill>
    </dxf>
    <dxf>
      <fill>
        <patternFill>
          <bgColor rgb="FFB5CD81"/>
        </patternFill>
      </fill>
    </dxf>
    <dxf>
      <border>
        <horizontal style="hair">
          <color rgb="FFDCDCDC"/>
        </horizontal>
      </border>
    </dxf>
    <dxf>
      <border>
        <horizontal style="hair">
          <color rgb="FFDCDCDC"/>
        </horizontal>
      </border>
    </dxf>
    <dxf>
      <border>
        <horizontal style="hair">
          <color rgb="FFDCDCDC"/>
        </horizontal>
      </border>
    </dxf>
    <dxf>
      <border>
        <horizontal style="hair">
          <color rgb="FFDCDCDC"/>
        </horizontal>
      </border>
    </dxf>
    <dxf>
      <border>
        <horizontal style="hair">
          <color rgb="FFDCDCDC"/>
        </horizontal>
      </border>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ont>
        <color rgb="FF576B2B"/>
      </font>
    </dxf>
    <dxf>
      <font>
        <color rgb="FF576B2B"/>
      </font>
    </dxf>
    <dxf>
      <font>
        <color rgb="FF576B2B"/>
      </font>
    </dxf>
    <dxf>
      <font>
        <color rgb="FF576B2B"/>
      </font>
    </dxf>
    <dxf>
      <font>
        <color rgb="FF576B2B"/>
      </font>
    </dxf>
    <dxf>
      <font>
        <sz val="9"/>
      </font>
    </dxf>
    <dxf>
      <font>
        <sz val="9"/>
      </font>
    </dxf>
    <dxf>
      <font>
        <sz val="9"/>
      </font>
    </dxf>
    <dxf>
      <font>
        <sz val="9"/>
      </font>
    </dxf>
    <dxf>
      <font>
        <sz val="9"/>
      </font>
    </dxf>
    <dxf>
      <font>
        <name val="Calibri"/>
        <family val="2"/>
      </font>
    </dxf>
    <dxf>
      <font>
        <name val="Calibri"/>
        <family val="2"/>
      </font>
    </dxf>
    <dxf>
      <font>
        <name val="Calibri"/>
        <family val="2"/>
      </font>
    </dxf>
    <dxf>
      <font>
        <name val="Calibri"/>
        <family val="2"/>
      </font>
    </dxf>
    <dxf>
      <font>
        <name val="Calibri"/>
        <family val="2"/>
      </font>
    </dxf>
    <dxf>
      <alignment horizontal="right"/>
    </dxf>
    <dxf>
      <numFmt numFmtId="170" formatCode=";;;"/>
    </dxf>
    <dxf>
      <numFmt numFmtId="170" formatCode=";;;"/>
    </dxf>
    <dxf>
      <alignment horizontal="right"/>
    </dxf>
    <dxf>
      <alignment horizontal="left"/>
    </dxf>
    <dxf>
      <alignment horizontal="left"/>
    </dxf>
    <dxf>
      <alignment vertical="center"/>
    </dxf>
    <dxf>
      <alignment vertical="center"/>
    </dxf>
    <dxf>
      <font>
        <color rgb="FF576B2B"/>
      </font>
    </dxf>
    <dxf>
      <font>
        <color rgb="FF576B2B"/>
      </font>
    </dxf>
    <dxf>
      <font>
        <b/>
      </font>
    </dxf>
    <dxf>
      <font>
        <b/>
      </font>
    </dxf>
    <dxf>
      <fill>
        <patternFill>
          <bgColor rgb="FFDAE7F4"/>
        </patternFill>
      </fill>
    </dxf>
    <dxf>
      <fill>
        <patternFill>
          <bgColor rgb="FFDAE7F4"/>
        </patternFill>
      </fill>
    </dxf>
    <dxf>
      <border>
        <horizontal style="hair">
          <color rgb="FFDCDCDC"/>
        </horizontal>
      </border>
    </dxf>
    <dxf>
      <border>
        <horizontal style="hair">
          <color rgb="FFDCDCDC"/>
        </horizontal>
      </border>
    </dxf>
    <dxf>
      <border>
        <horizontal style="hair">
          <color rgb="FFDCDCDC"/>
        </horizontal>
      </border>
    </dxf>
    <dxf>
      <border>
        <horizontal style="hair">
          <color rgb="FFDCDCDC"/>
        </horizontal>
      </border>
    </dxf>
    <dxf>
      <border>
        <horizontal style="hair">
          <color rgb="FFDCDCDC"/>
        </horizontal>
      </border>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ont>
        <color rgb="FF576B2B"/>
      </font>
    </dxf>
    <dxf>
      <font>
        <color rgb="FF576B2B"/>
      </font>
    </dxf>
    <dxf>
      <font>
        <color rgb="FF576B2B"/>
      </font>
    </dxf>
    <dxf>
      <font>
        <color rgb="FF576B2B"/>
      </font>
    </dxf>
    <dxf>
      <font>
        <color rgb="FF576B2B"/>
      </font>
    </dxf>
    <dxf>
      <font>
        <sz val="9"/>
      </font>
    </dxf>
    <dxf>
      <font>
        <sz val="9"/>
      </font>
    </dxf>
    <dxf>
      <font>
        <sz val="9"/>
      </font>
    </dxf>
    <dxf>
      <font>
        <sz val="9"/>
      </font>
    </dxf>
    <dxf>
      <font>
        <sz val="9"/>
      </font>
    </dxf>
    <dxf>
      <font>
        <name val="Calibri"/>
        <family val="2"/>
      </font>
    </dxf>
    <dxf>
      <font>
        <name val="Calibri"/>
        <family val="2"/>
      </font>
    </dxf>
    <dxf>
      <font>
        <name val="Calibri"/>
        <family val="2"/>
      </font>
    </dxf>
    <dxf>
      <font>
        <name val="Calibri"/>
        <family val="2"/>
      </font>
    </dxf>
    <dxf>
      <font>
        <name val="Calibri"/>
        <family val="2"/>
      </font>
    </dxf>
    <dxf>
      <alignment horizontal="center"/>
    </dxf>
    <dxf>
      <alignment vertical="bottom"/>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alignment horizontal="center" vertical="center" textRotation="0" wrapText="0" indent="0" justifyLastLine="0" shrinkToFit="0" readingOrder="0"/>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protection locked="1" hidden="0"/>
    </dxf>
    <dxf>
      <font>
        <b val="0"/>
        <color rgb="FF576B2B"/>
      </font>
      <fill>
        <patternFill patternType="solid">
          <fgColor indexed="64"/>
          <bgColor rgb="FFF7FAF2"/>
        </patternFill>
      </fill>
      <alignment horizontal="center" vertical="bottom" textRotation="0" wrapText="0" indent="0" justifyLastLine="0" shrinkToFit="0" readingOrder="0"/>
      <protection locked="1" hidden="0"/>
    </dxf>
    <dxf>
      <font>
        <b val="0"/>
        <color rgb="FF576B2B"/>
      </font>
      <fill>
        <patternFill patternType="solid">
          <fgColor indexed="64"/>
          <bgColor rgb="FFF7FAF2"/>
        </patternFill>
      </fill>
      <alignment horizontal="left" vertical="bottom" textRotation="0" wrapText="0" relativeIndent="-1" justifyLastLine="0" shrinkToFit="0" readingOrder="0"/>
      <protection locked="1" hidden="0"/>
    </dxf>
    <dxf>
      <font>
        <b val="0"/>
        <color rgb="FF576B2B"/>
      </font>
      <fill>
        <patternFill patternType="solid">
          <fgColor indexed="64"/>
          <bgColor rgb="FFF7FAF2"/>
        </patternFill>
      </fill>
      <alignment horizontal="center" vertical="center" textRotation="0" wrapText="0" indent="0" justifyLastLine="0" shrinkToFit="0" readingOrder="0"/>
      <protection locked="1" hidden="0"/>
    </dxf>
    <dxf>
      <font>
        <b val="0"/>
        <color rgb="FF576B2B"/>
      </font>
      <fill>
        <patternFill patternType="solid">
          <fgColor indexed="64"/>
          <bgColor rgb="FFF7FAF2"/>
        </patternFill>
      </fill>
      <alignment horizontal="center" vertical="center" textRotation="0" wrapText="0" indent="0" justifyLastLine="0" shrinkToFit="0" readingOrder="0"/>
      <protection locked="1" hidden="0"/>
    </dxf>
    <dxf>
      <font>
        <b val="0"/>
        <color rgb="FF576B2B"/>
      </font>
      <fill>
        <patternFill patternType="solid">
          <fgColor indexed="64"/>
          <bgColor rgb="FFF7FAF2"/>
        </patternFill>
      </fill>
      <alignment horizontal="center" vertical="center" textRotation="0" wrapText="0" indent="0" justifyLastLine="0" shrinkToFit="0" readingOrder="0"/>
      <protection locked="1" hidden="0"/>
    </dxf>
    <dxf>
      <protection locked="1" hidden="0"/>
    </dxf>
    <dxf>
      <font>
        <b val="0"/>
        <color rgb="FF576B2B"/>
      </font>
      <fill>
        <patternFill patternType="solid">
          <fgColor indexed="64"/>
          <bgColor rgb="FFF7FAF2"/>
        </patternFill>
      </fill>
      <protection locked="1" hidden="0"/>
    </dxf>
    <dxf>
      <font>
        <color rgb="FFFFFFFF"/>
      </font>
      <fill>
        <patternFill patternType="solid">
          <fgColor indexed="64"/>
          <bgColor rgb="FF506B25"/>
        </patternFill>
      </fill>
      <protection locked="1" hidden="0"/>
    </dxf>
    <dxf>
      <font>
        <b/>
        <i val="0"/>
        <color rgb="FFFFFFFF"/>
      </font>
      <fill>
        <patternFill>
          <bgColor rgb="FF576B2B"/>
        </patternFill>
      </fill>
    </dxf>
    <dxf>
      <font>
        <color rgb="FF576B2B"/>
      </font>
      <fill>
        <patternFill>
          <bgColor rgb="FFF7FAF2"/>
        </patternFill>
      </fill>
    </dxf>
  </dxfs>
  <tableStyles count="1" defaultTableStyle="TableStyleMedium2" defaultPivotStyle="PivotStyleLight16">
    <tableStyle name="FinenzaDatabaseLight" pivot="0" table="0" count="2" xr9:uid="{D03EAB48-3BEE-4D5B-8B4D-C5E706B1CD6E}">
      <tableStyleElement type="wholeTable" dxfId="306"/>
      <tableStyleElement type="headerRow" dxfId="305"/>
    </tableStyle>
  </tableStyles>
  <colors>
    <mruColors>
      <color rgb="FFAC0000"/>
      <color rgb="FF576B2B"/>
      <color rgb="FF117965"/>
      <color rgb="FFBF2717"/>
      <color rgb="FF149078"/>
      <color rgb="FFB7EFCF"/>
      <color rgb="FFF8C9C4"/>
      <color rgb="FFFFAFAF"/>
      <color rgb="FFE5E7E7"/>
      <color rgb="FFC0F6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[finenza-invoice-receivables-preview.xlsx]Dashboard!pvtDashStatus</c:name>
    <c:fmtId val="0"/>
  </c:pivotSource>
  <c:chart>
    <c:title>
      <c:tx>
        <c:rich>
          <a:bodyPr rot="0" spcFirstLastPara="1" vertOverflow="ellipsis" vert="horz" wrap="square" anchor="ctr" anchorCtr="1"/>
          <a:lstStyle/>
          <a:p>
            <a:pPr algn="r">
              <a:defRPr sz="1600" b="1" i="0" u="none" strike="noStrike" kern="1200" spc="0" normalizeH="0" baseline="0">
                <a:solidFill>
                  <a:srgbClr val="576B2B"/>
                </a:solidFill>
                <a:latin typeface="+mj-lt"/>
                <a:ea typeface="+mj-ea"/>
                <a:cs typeface="+mj-cs"/>
              </a:defRPr>
            </a:pPr>
            <a:r>
              <a:rPr lang="en-US"/>
              <a:t>INVOICES BY PAYMENT STATUS</a:t>
            </a:r>
          </a:p>
        </c:rich>
      </c:tx>
      <c:layout>
        <c:manualLayout>
          <c:xMode val="edge"/>
          <c:yMode val="edge"/>
          <c:x val="0.33520560748803913"/>
          <c:y val="5.5636248661925868E-2"/>
        </c:manualLayout>
      </c:layout>
      <c:overlay val="0"/>
      <c:spPr>
        <a:noFill/>
        <a:ln>
          <a:noFill/>
        </a:ln>
        <a:effectLst/>
      </c:spPr>
      <c:txPr>
        <a:bodyPr rot="0" spcFirstLastPara="1" vertOverflow="ellipsis" vert="horz" wrap="square" anchor="ctr" anchorCtr="1"/>
        <a:lstStyle/>
        <a:p>
          <a:pPr algn="r">
            <a:defRPr sz="1600" b="1" i="0" u="none" strike="noStrike" kern="1200" spc="0" normalizeH="0" baseline="0">
              <a:solidFill>
                <a:srgbClr val="576B2B"/>
              </a:solidFill>
              <a:latin typeface="+mj-lt"/>
              <a:ea typeface="+mj-ea"/>
              <a:cs typeface="+mj-cs"/>
            </a:defRPr>
          </a:pPr>
          <a:endParaRPr lang="en-US"/>
        </a:p>
      </c:txPr>
    </c:title>
    <c:autoTitleDeleted val="0"/>
    <c:pivotFmts>
      <c:pivotFmt>
        <c:idx val="0"/>
        <c:spPr>
          <a:gradFill>
            <a:gsLst>
              <a:gs pos="100000">
                <a:schemeClr val="accent1">
                  <a:lumMod val="60000"/>
                  <a:lumOff val="40000"/>
                </a:schemeClr>
              </a:gs>
              <a:gs pos="0">
                <a:schemeClr val="accent1"/>
              </a:gs>
            </a:gsLst>
            <a:lin ang="5400000" scaled="0"/>
          </a:gra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576B2B"/>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70AD47"/>
          </a:solidFill>
          <a:ln w="19050">
            <a:solidFill>
              <a:srgbClr val="FFFFFF"/>
            </a:solidFill>
          </a:ln>
          <a:effectLst/>
        </c:spPr>
      </c:pivotFmt>
      <c:pivotFmt>
        <c:idx val="2"/>
        <c:spPr>
          <a:solidFill>
            <a:srgbClr val="FFC000"/>
          </a:solidFill>
          <a:ln w="19050">
            <a:solidFill>
              <a:srgbClr val="FFFFFF"/>
            </a:solidFill>
          </a:ln>
          <a:effectLst/>
        </c:spPr>
      </c:pivotFmt>
      <c:pivotFmt>
        <c:idx val="3"/>
        <c:spPr>
          <a:solidFill>
            <a:srgbClr val="C00000"/>
          </a:solidFill>
          <a:ln w="19050">
            <a:solidFill>
              <a:srgbClr val="FFFFFF"/>
            </a:solidFill>
          </a:ln>
          <a:effectLst/>
        </c:spPr>
      </c:pivotFmt>
    </c:pivotFmts>
    <c:plotArea>
      <c:layout>
        <c:manualLayout>
          <c:layoutTarget val="inner"/>
          <c:xMode val="edge"/>
          <c:yMode val="edge"/>
          <c:x val="5.9201302670865728E-2"/>
          <c:y val="0.24691359028149748"/>
          <c:w val="0.52265580863574634"/>
          <c:h val="0.69631223924318442"/>
        </c:manualLayout>
      </c:layout>
      <c:doughnutChart>
        <c:varyColors val="1"/>
        <c:ser>
          <c:idx val="0"/>
          <c:order val="0"/>
          <c:tx>
            <c:strRef>
              <c:f>Dashboard!$U$12</c:f>
              <c:strCache>
                <c:ptCount val="1"/>
                <c:pt idx="0">
                  <c:v>Total</c:v>
                </c:pt>
              </c:strCache>
            </c:strRef>
          </c:tx>
          <c:dPt>
            <c:idx val="0"/>
            <c:bubble3D val="0"/>
            <c:spPr>
              <a:solidFill>
                <a:srgbClr val="70AD47"/>
              </a:solidFill>
              <a:ln w="19050">
                <a:solidFill>
                  <a:srgbClr val="FFFFFF"/>
                </a:solidFill>
              </a:ln>
              <a:effectLst/>
            </c:spPr>
            <c:extLst>
              <c:ext xmlns:c16="http://schemas.microsoft.com/office/drawing/2014/chart" uri="{C3380CC4-5D6E-409C-BE32-E72D297353CC}">
                <c16:uniqueId val="{00000002-B109-4405-BF82-B9B9667DBD4C}"/>
              </c:ext>
            </c:extLst>
          </c:dPt>
          <c:dPt>
            <c:idx val="1"/>
            <c:bubble3D val="0"/>
            <c:spPr>
              <a:solidFill>
                <a:srgbClr val="FFC000"/>
              </a:solidFill>
              <a:ln w="19050">
                <a:solidFill>
                  <a:srgbClr val="FFFFFF"/>
                </a:solidFill>
              </a:ln>
              <a:effectLst/>
            </c:spPr>
            <c:extLst>
              <c:ext xmlns:c16="http://schemas.microsoft.com/office/drawing/2014/chart" uri="{C3380CC4-5D6E-409C-BE32-E72D297353CC}">
                <c16:uniqueId val="{00000003-B109-4405-BF82-B9B9667DBD4C}"/>
              </c:ext>
            </c:extLst>
          </c:dPt>
          <c:dPt>
            <c:idx val="2"/>
            <c:bubble3D val="0"/>
            <c:spPr>
              <a:solidFill>
                <a:srgbClr val="C00000"/>
              </a:solidFill>
              <a:ln w="19050">
                <a:solidFill>
                  <a:srgbClr val="FFFFFF"/>
                </a:solidFill>
              </a:ln>
              <a:effectLst/>
            </c:spPr>
            <c:extLst>
              <c:ext xmlns:c16="http://schemas.microsoft.com/office/drawing/2014/chart" uri="{C3380CC4-5D6E-409C-BE32-E72D297353CC}">
                <c16:uniqueId val="{00000004-B109-4405-BF82-B9B9667DBD4C}"/>
              </c:ext>
            </c:extLst>
          </c:dPt>
          <c:cat>
            <c:strRef>
              <c:f>Dashboard!$T$13:$T$15</c:f>
              <c:strCache>
                <c:ptCount val="3"/>
                <c:pt idx="0">
                  <c:v>PAID</c:v>
                </c:pt>
                <c:pt idx="1">
                  <c:v>PARTIALLY PAID</c:v>
                </c:pt>
                <c:pt idx="2">
                  <c:v>UNPAID</c:v>
                </c:pt>
              </c:strCache>
            </c:strRef>
          </c:cat>
          <c:val>
            <c:numRef>
              <c:f>Dashboard!$U$13:$U$15</c:f>
              <c:numCache>
                <c:formatCode>#,##0</c:formatCode>
                <c:ptCount val="3"/>
                <c:pt idx="0">
                  <c:v>1</c:v>
                </c:pt>
                <c:pt idx="1">
                  <c:v>3</c:v>
                </c:pt>
                <c:pt idx="2">
                  <c:v>5</c:v>
                </c:pt>
              </c:numCache>
            </c:numRef>
          </c:val>
          <c:extLst>
            <c:ext xmlns:c16="http://schemas.microsoft.com/office/drawing/2014/chart" uri="{C3380CC4-5D6E-409C-BE32-E72D297353CC}">
              <c16:uniqueId val="{00000001-B109-4405-BF82-B9B9667DBD4C}"/>
            </c:ext>
          </c:extLst>
        </c:ser>
        <c:dLbls>
          <c:showLegendKey val="0"/>
          <c:showVal val="0"/>
          <c:showCatName val="0"/>
          <c:showSerName val="0"/>
          <c:showPercent val="0"/>
          <c:showBubbleSize val="0"/>
          <c:showLeaderLines val="1"/>
        </c:dLbls>
        <c:firstSliceAng val="0"/>
        <c:holeSize val="70"/>
      </c:doughnutChart>
      <c:spPr>
        <a:noFill/>
        <a:ln>
          <a:noFill/>
        </a:ln>
        <a:effectLst/>
        <a:extLst>
          <a:ext uri="{91240B29-F687-4F45-9708-019B960494DF}">
            <a14:hiddenLine xmlns:a14="http://schemas.microsoft.com/office/drawing/2010/main">
              <a:noFill/>
            </a14:hiddenLine>
          </a:ext>
        </a:extLst>
      </c:spPr>
    </c:plotArea>
    <c:legend>
      <c:legendPos val="r"/>
      <c:layout>
        <c:manualLayout>
          <c:xMode val="edge"/>
          <c:yMode val="edge"/>
          <c:x val="0.66042887107145776"/>
          <c:y val="0.51152023915865308"/>
          <c:w val="0.29308203190299031"/>
          <c:h val="0.41484036988961348"/>
        </c:manualLayout>
      </c:layout>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rgbClr val="576B2B"/>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3">
        <a:lumMod val="20000"/>
        <a:lumOff val="80000"/>
      </a:schemeClr>
    </a:solidFill>
    <a:ln w="9525" cap="flat" cmpd="sng" algn="ctr">
      <a:solidFill>
        <a:schemeClr val="accent3">
          <a:lumMod val="60000"/>
          <a:lumOff val="40000"/>
        </a:schemeClr>
      </a:solidFill>
      <a:round/>
    </a:ln>
    <a:effectLst/>
  </c:spPr>
  <c:txPr>
    <a:bodyPr/>
    <a:lstStyle/>
    <a:p>
      <a:pPr>
        <a:defRPr>
          <a:solidFill>
            <a:srgbClr val="576B2B"/>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8" Type="http://schemas.openxmlformats.org/officeDocument/2006/relationships/image" Target="../media/image8.sv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sv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svg"/><Relationship Id="rId4" Type="http://schemas.openxmlformats.org/officeDocument/2006/relationships/image" Target="../media/image4.svg"/><Relationship Id="rId9" Type="http://schemas.openxmlformats.org/officeDocument/2006/relationships/image" Target="../media/image9.png"/><Relationship Id="rId14" Type="http://schemas.openxmlformats.org/officeDocument/2006/relationships/image" Target="../media/image14.sv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19050</xdr:colOff>
      <xdr:row>5</xdr:row>
      <xdr:rowOff>9525</xdr:rowOff>
    </xdr:from>
    <xdr:to>
      <xdr:col>10</xdr:col>
      <xdr:colOff>19050</xdr:colOff>
      <xdr:row>5</xdr:row>
      <xdr:rowOff>304800</xdr:rowOff>
    </xdr:to>
    <xdr:sp macro="[0]!SearchInvoicesFromHome" textlink="">
      <xdr:nvSpPr>
        <xdr:cNvPr id="2" name="Rectangle 1">
          <a:extLst>
            <a:ext uri="{FF2B5EF4-FFF2-40B4-BE49-F238E27FC236}">
              <a16:creationId xmlns:a16="http://schemas.microsoft.com/office/drawing/2014/main" id="{E73F9535-7FDE-3493-6C64-7ACD470005E8}"/>
            </a:ext>
          </a:extLst>
        </xdr:cNvPr>
        <xdr:cNvSpPr/>
      </xdr:nvSpPr>
      <xdr:spPr>
        <a:xfrm>
          <a:off x="12211050" y="1323975"/>
          <a:ext cx="1428750" cy="295275"/>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US" sz="1400" b="1"/>
            <a:t>      SEARCH</a:t>
          </a:r>
          <a:endParaRPr lang="en-US" sz="1100" b="1"/>
        </a:p>
      </xdr:txBody>
    </xdr:sp>
    <xdr:clientData/>
  </xdr:twoCellAnchor>
  <xdr:twoCellAnchor>
    <xdr:from>
      <xdr:col>9</xdr:col>
      <xdr:colOff>973831</xdr:colOff>
      <xdr:row>5</xdr:row>
      <xdr:rowOff>97532</xdr:rowOff>
    </xdr:from>
    <xdr:to>
      <xdr:col>9</xdr:col>
      <xdr:colOff>1169633</xdr:colOff>
      <xdr:row>5</xdr:row>
      <xdr:rowOff>293489</xdr:rowOff>
    </xdr:to>
    <xdr:sp macro="" textlink="">
      <xdr:nvSpPr>
        <xdr:cNvPr id="5" name="Graphic 3" descr="Magnifying glass with solid fill">
          <a:extLst>
            <a:ext uri="{FF2B5EF4-FFF2-40B4-BE49-F238E27FC236}">
              <a16:creationId xmlns:a16="http://schemas.microsoft.com/office/drawing/2014/main" id="{6D4DC858-F4F3-97B2-1CAF-4AE29E3F5B44}"/>
            </a:ext>
          </a:extLst>
        </xdr:cNvPr>
        <xdr:cNvSpPr/>
      </xdr:nvSpPr>
      <xdr:spPr>
        <a:xfrm>
          <a:off x="13165831" y="1411982"/>
          <a:ext cx="195802" cy="195957"/>
        </a:xfrm>
        <a:custGeom>
          <a:avLst/>
          <a:gdLst>
            <a:gd name="csX0" fmla="*/ 190748 w 195802"/>
            <a:gd name="csY0" fmla="*/ 166191 h 195957"/>
            <a:gd name="csX1" fmla="*/ 159742 w 195802"/>
            <a:gd name="csY1" fmla="*/ 135186 h 195957"/>
            <a:gd name="csX2" fmla="*/ 144363 w 195802"/>
            <a:gd name="csY2" fmla="*/ 130473 h 195957"/>
            <a:gd name="csX3" fmla="*/ 133449 w 195802"/>
            <a:gd name="csY3" fmla="*/ 119559 h 195957"/>
            <a:gd name="csX4" fmla="*/ 148828 w 195802"/>
            <a:gd name="csY4" fmla="*/ 74414 h 195957"/>
            <a:gd name="csX5" fmla="*/ 74414 w 195802"/>
            <a:gd name="csY5" fmla="*/ 0 h 195957"/>
            <a:gd name="csX6" fmla="*/ 0 w 195802"/>
            <a:gd name="csY6" fmla="*/ 74414 h 195957"/>
            <a:gd name="csX7" fmla="*/ 74414 w 195802"/>
            <a:gd name="csY7" fmla="*/ 148828 h 195957"/>
            <a:gd name="csX8" fmla="*/ 119559 w 195802"/>
            <a:gd name="csY8" fmla="*/ 133449 h 195957"/>
            <a:gd name="csX9" fmla="*/ 130473 w 195802"/>
            <a:gd name="csY9" fmla="*/ 144363 h 195957"/>
            <a:gd name="csX10" fmla="*/ 135186 w 195802"/>
            <a:gd name="csY10" fmla="*/ 159742 h 195957"/>
            <a:gd name="csX11" fmla="*/ 166191 w 195802"/>
            <a:gd name="csY11" fmla="*/ 190748 h 195957"/>
            <a:gd name="csX12" fmla="*/ 178594 w 195802"/>
            <a:gd name="csY12" fmla="*/ 195957 h 195957"/>
            <a:gd name="csX13" fmla="*/ 190996 w 195802"/>
            <a:gd name="csY13" fmla="*/ 190748 h 195957"/>
            <a:gd name="csX14" fmla="*/ 190748 w 195802"/>
            <a:gd name="csY14" fmla="*/ 166191 h 195957"/>
            <a:gd name="csX15" fmla="*/ 74166 w 195802"/>
            <a:gd name="csY15" fmla="*/ 133697 h 195957"/>
            <a:gd name="csX16" fmla="*/ 14635 w 195802"/>
            <a:gd name="csY16" fmla="*/ 74166 h 195957"/>
            <a:gd name="csX17" fmla="*/ 74166 w 195802"/>
            <a:gd name="csY17" fmla="*/ 14635 h 195957"/>
            <a:gd name="csX18" fmla="*/ 133697 w 195802"/>
            <a:gd name="csY18" fmla="*/ 74166 h 195957"/>
            <a:gd name="csX19" fmla="*/ 74166 w 195802"/>
            <a:gd name="csY19" fmla="*/ 133697 h 195957"/>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Lst>
          <a:rect l="l" t="t" r="r" b="b"/>
          <a:pathLst>
            <a:path w="195802" h="195957">
              <a:moveTo>
                <a:pt x="190748" y="166191"/>
              </a:moveTo>
              <a:lnTo>
                <a:pt x="159742" y="135186"/>
              </a:lnTo>
              <a:cubicBezTo>
                <a:pt x="155525" y="130969"/>
                <a:pt x="149820" y="129480"/>
                <a:pt x="144363" y="130473"/>
              </a:cubicBezTo>
              <a:lnTo>
                <a:pt x="133449" y="119559"/>
              </a:lnTo>
              <a:cubicBezTo>
                <a:pt x="143123" y="107156"/>
                <a:pt x="148828" y="91281"/>
                <a:pt x="148828" y="74414"/>
              </a:cubicBezTo>
              <a:cubicBezTo>
                <a:pt x="148828" y="33486"/>
                <a:pt x="115342" y="0"/>
                <a:pt x="74414" y="0"/>
              </a:cubicBezTo>
              <a:cubicBezTo>
                <a:pt x="33486" y="0"/>
                <a:pt x="0" y="33486"/>
                <a:pt x="0" y="74414"/>
              </a:cubicBezTo>
              <a:cubicBezTo>
                <a:pt x="0" y="115342"/>
                <a:pt x="33486" y="148828"/>
                <a:pt x="74414" y="148828"/>
              </a:cubicBezTo>
              <a:cubicBezTo>
                <a:pt x="91281" y="148828"/>
                <a:pt x="106908" y="143123"/>
                <a:pt x="119559" y="133449"/>
              </a:cubicBezTo>
              <a:lnTo>
                <a:pt x="130473" y="144363"/>
              </a:lnTo>
              <a:cubicBezTo>
                <a:pt x="129480" y="149820"/>
                <a:pt x="130969" y="155525"/>
                <a:pt x="135186" y="159742"/>
              </a:cubicBezTo>
              <a:lnTo>
                <a:pt x="166191" y="190748"/>
              </a:lnTo>
              <a:cubicBezTo>
                <a:pt x="169664" y="194221"/>
                <a:pt x="174129" y="195957"/>
                <a:pt x="178594" y="195957"/>
              </a:cubicBezTo>
              <a:cubicBezTo>
                <a:pt x="183059" y="195957"/>
                <a:pt x="187523" y="194221"/>
                <a:pt x="190996" y="190748"/>
              </a:cubicBezTo>
              <a:cubicBezTo>
                <a:pt x="197445" y="183803"/>
                <a:pt x="197445" y="172889"/>
                <a:pt x="190748" y="166191"/>
              </a:cubicBezTo>
              <a:close/>
              <a:moveTo>
                <a:pt x="74166" y="133697"/>
              </a:moveTo>
              <a:cubicBezTo>
                <a:pt x="41424" y="133697"/>
                <a:pt x="14635" y="106908"/>
                <a:pt x="14635" y="74166"/>
              </a:cubicBezTo>
              <a:cubicBezTo>
                <a:pt x="14635" y="41424"/>
                <a:pt x="41424" y="14635"/>
                <a:pt x="74166" y="14635"/>
              </a:cubicBezTo>
              <a:cubicBezTo>
                <a:pt x="106908" y="14635"/>
                <a:pt x="133697" y="41424"/>
                <a:pt x="133697" y="74166"/>
              </a:cubicBezTo>
              <a:cubicBezTo>
                <a:pt x="133697" y="106908"/>
                <a:pt x="106908" y="133697"/>
                <a:pt x="74166" y="133697"/>
              </a:cubicBezTo>
              <a:close/>
            </a:path>
          </a:pathLst>
        </a:custGeom>
        <a:solidFill>
          <a:schemeClr val="bg1"/>
        </a:solidFill>
        <a:ln w="2480" cap="flat">
          <a:noFill/>
          <a:prstDash val="solid"/>
          <a:miter/>
        </a:ln>
      </xdr:spPr>
    </xdr:sp>
    <xdr:clientData/>
  </xdr:twoCellAnchor>
  <xdr:twoCellAnchor>
    <xdr:from>
      <xdr:col>8</xdr:col>
      <xdr:colOff>16144</xdr:colOff>
      <xdr:row>6</xdr:row>
      <xdr:rowOff>242160</xdr:rowOff>
    </xdr:from>
    <xdr:to>
      <xdr:col>10</xdr:col>
      <xdr:colOff>25669</xdr:colOff>
      <xdr:row>10</xdr:row>
      <xdr:rowOff>9524</xdr:rowOff>
    </xdr:to>
    <xdr:sp macro="[0]!OpenSelectedHomeInvoice" textlink="">
      <xdr:nvSpPr>
        <xdr:cNvPr id="8" name="Rectangle 7">
          <a:extLst>
            <a:ext uri="{FF2B5EF4-FFF2-40B4-BE49-F238E27FC236}">
              <a16:creationId xmlns:a16="http://schemas.microsoft.com/office/drawing/2014/main" id="{B4172CD9-CBB1-6EBA-722F-FF712C8D72C7}"/>
            </a:ext>
          </a:extLst>
        </xdr:cNvPr>
        <xdr:cNvSpPr/>
      </xdr:nvSpPr>
      <xdr:spPr>
        <a:xfrm>
          <a:off x="10784237" y="1872711"/>
          <a:ext cx="2883169" cy="736008"/>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ctr"/>
          <a:r>
            <a:rPr lang="en-US" sz="2000" b="1"/>
            <a:t>OPEN SELECTED</a:t>
          </a:r>
        </a:p>
      </xdr:txBody>
    </xdr:sp>
    <xdr:clientData/>
  </xdr:twoCellAnchor>
  <xdr:twoCellAnchor>
    <xdr:from>
      <xdr:col>8</xdr:col>
      <xdr:colOff>21168</xdr:colOff>
      <xdr:row>17</xdr:row>
      <xdr:rowOff>21166</xdr:rowOff>
    </xdr:from>
    <xdr:to>
      <xdr:col>9</xdr:col>
      <xdr:colOff>1418167</xdr:colOff>
      <xdr:row>19</xdr:row>
      <xdr:rowOff>6349</xdr:rowOff>
    </xdr:to>
    <xdr:sp macro="[0]!NewInvoiceWithCleanBorders" textlink="">
      <xdr:nvSpPr>
        <xdr:cNvPr id="9" name="Rectangle 8">
          <a:extLst>
            <a:ext uri="{FF2B5EF4-FFF2-40B4-BE49-F238E27FC236}">
              <a16:creationId xmlns:a16="http://schemas.microsoft.com/office/drawing/2014/main" id="{4EEA2311-3D4D-4A06-A78E-22F8F7264FC0}"/>
            </a:ext>
          </a:extLst>
        </xdr:cNvPr>
        <xdr:cNvSpPr/>
      </xdr:nvSpPr>
      <xdr:spPr>
        <a:xfrm>
          <a:off x="10784418" y="4328583"/>
          <a:ext cx="2825749" cy="472016"/>
        </a:xfrm>
        <a:prstGeom prst="rect">
          <a:avLst/>
        </a:prstGeom>
        <a:solidFill>
          <a:srgbClr val="576B2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NEW INVOICE</a:t>
          </a:r>
        </a:p>
      </xdr:txBody>
    </xdr:sp>
    <xdr:clientData/>
  </xdr:twoCellAnchor>
  <xdr:twoCellAnchor>
    <xdr:from>
      <xdr:col>8</xdr:col>
      <xdr:colOff>21167</xdr:colOff>
      <xdr:row>20</xdr:row>
      <xdr:rowOff>23875</xdr:rowOff>
    </xdr:from>
    <xdr:to>
      <xdr:col>10</xdr:col>
      <xdr:colOff>0</xdr:colOff>
      <xdr:row>22</xdr:row>
      <xdr:rowOff>14350</xdr:rowOff>
    </xdr:to>
    <xdr:sp macro="[0]!OpenSettingsFromHome" textlink="">
      <xdr:nvSpPr>
        <xdr:cNvPr id="10" name="Rectangle 9">
          <a:extLst>
            <a:ext uri="{FF2B5EF4-FFF2-40B4-BE49-F238E27FC236}">
              <a16:creationId xmlns:a16="http://schemas.microsoft.com/office/drawing/2014/main" id="{FE412BF3-C052-42DD-880E-3B2AAE3B624B}"/>
            </a:ext>
          </a:extLst>
        </xdr:cNvPr>
        <xdr:cNvSpPr/>
      </xdr:nvSpPr>
      <xdr:spPr>
        <a:xfrm>
          <a:off x="10784417" y="5061542"/>
          <a:ext cx="2836333" cy="477308"/>
        </a:xfrm>
        <a:prstGeom prst="rect">
          <a:avLst/>
        </a:prstGeom>
        <a:solidFill>
          <a:srgbClr val="576B2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SETTINGS</a:t>
          </a:r>
        </a:p>
      </xdr:txBody>
    </xdr:sp>
    <xdr:clientData/>
  </xdr:twoCellAnchor>
  <xdr:twoCellAnchor>
    <xdr:from>
      <xdr:col>7</xdr:col>
      <xdr:colOff>1043516</xdr:colOff>
      <xdr:row>10</xdr:row>
      <xdr:rowOff>232834</xdr:rowOff>
    </xdr:from>
    <xdr:to>
      <xdr:col>10</xdr:col>
      <xdr:colOff>21167</xdr:colOff>
      <xdr:row>13</xdr:row>
      <xdr:rowOff>0</xdr:rowOff>
    </xdr:to>
    <xdr:sp macro="[0]!RefreshHomePaymentAlerts" textlink="">
      <xdr:nvSpPr>
        <xdr:cNvPr id="3" name="btnRefreshHomePaymentAlerts">
          <a:extLst>
            <a:ext uri="{FF2B5EF4-FFF2-40B4-BE49-F238E27FC236}">
              <a16:creationId xmlns:a16="http://schemas.microsoft.com/office/drawing/2014/main" id="{901C44ED-87DC-2D43-D6C6-8EB678150ED7}"/>
            </a:ext>
          </a:extLst>
        </xdr:cNvPr>
        <xdr:cNvSpPr/>
      </xdr:nvSpPr>
      <xdr:spPr>
        <a:xfrm>
          <a:off x="10759016" y="2836334"/>
          <a:ext cx="2882901" cy="497416"/>
        </a:xfrm>
        <a:prstGeom prst="roundRect">
          <a:avLst>
            <a:gd name="adj" fmla="val 0"/>
          </a:avLst>
        </a:prstGeom>
        <a:solidFill>
          <a:srgbClr val="104861"/>
        </a:solidFill>
        <a:ln w="19050">
          <a:noFill/>
          <a:prstDash val="solid"/>
        </a:ln>
        <a:effectLst/>
        <a:extLst>
          <a:ext uri="{91240B29-F687-4F45-9708-019B960494DF}">
            <a14:hiddenLine xmlns:a14="http://schemas.microsoft.com/office/drawing/2010/main" w="19050">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rgbClr val="FFFFFF"/>
              </a:solidFill>
              <a:latin typeface="Calibri" panose="020F0502020204030204" pitchFamily="34" charset="0"/>
            </a:rPr>
            <a:t>REFRESH ALERTS</a:t>
          </a:r>
        </a:p>
      </xdr:txBody>
    </xdr:sp>
    <xdr:clientData/>
  </xdr:twoCellAnchor>
  <xdr:twoCellAnchor>
    <xdr:from>
      <xdr:col>8</xdr:col>
      <xdr:colOff>10583</xdr:colOff>
      <xdr:row>14</xdr:row>
      <xdr:rowOff>1058</xdr:rowOff>
    </xdr:from>
    <xdr:to>
      <xdr:col>10</xdr:col>
      <xdr:colOff>10583</xdr:colOff>
      <xdr:row>16</xdr:row>
      <xdr:rowOff>0</xdr:rowOff>
    </xdr:to>
    <xdr:sp macro="[0]!OpenReceivablesFromHome" textlink="">
      <xdr:nvSpPr>
        <xdr:cNvPr id="4" name="btnOpenReceivablesHome">
          <a:extLst>
            <a:ext uri="{FF2B5EF4-FFF2-40B4-BE49-F238E27FC236}">
              <a16:creationId xmlns:a16="http://schemas.microsoft.com/office/drawing/2014/main" id="{F1739888-5A39-44FD-7FEC-055405B69D92}"/>
            </a:ext>
          </a:extLst>
        </xdr:cNvPr>
        <xdr:cNvSpPr/>
      </xdr:nvSpPr>
      <xdr:spPr>
        <a:xfrm>
          <a:off x="10773833" y="3578225"/>
          <a:ext cx="2857500" cy="485775"/>
        </a:xfrm>
        <a:prstGeom prst="roundRect">
          <a:avLst>
            <a:gd name="adj" fmla="val 0"/>
          </a:avLst>
        </a:prstGeom>
        <a:solidFill>
          <a:srgbClr val="0070C0"/>
        </a:solidFill>
        <a:ln w="19050">
          <a:solidFill>
            <a:schemeClr val="accent1">
              <a:shade val="15000"/>
            </a:schemeClr>
          </a:solidFill>
          <a:prstDash val="solid"/>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rgbClr val="FFFFFF"/>
              </a:solidFill>
              <a:latin typeface="Calibri" panose="020F0502020204030204" pitchFamily="34" charset="0"/>
            </a:rPr>
            <a:t>OPEN RECEIVABLES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47</xdr:row>
      <xdr:rowOff>8658</xdr:rowOff>
    </xdr:from>
    <xdr:to>
      <xdr:col>3</xdr:col>
      <xdr:colOff>209550</xdr:colOff>
      <xdr:row>48</xdr:row>
      <xdr:rowOff>233795</xdr:rowOff>
    </xdr:to>
    <xdr:grpSp>
      <xdr:nvGrpSpPr>
        <xdr:cNvPr id="17" name="Group 16">
          <a:extLst>
            <a:ext uri="{FF2B5EF4-FFF2-40B4-BE49-F238E27FC236}">
              <a16:creationId xmlns:a16="http://schemas.microsoft.com/office/drawing/2014/main" id="{E54B8DE4-AA47-4160-CC74-DE435FB78781}"/>
            </a:ext>
          </a:extLst>
        </xdr:cNvPr>
        <xdr:cNvGrpSpPr/>
      </xdr:nvGrpSpPr>
      <xdr:grpSpPr>
        <a:xfrm>
          <a:off x="0" y="9464385"/>
          <a:ext cx="2538845" cy="467592"/>
          <a:chOff x="0" y="10286133"/>
          <a:chExt cx="2543175" cy="463262"/>
        </a:xfrm>
      </xdr:grpSpPr>
      <xdr:sp macro="[0]!NewInvoiceWithCleanBorders" textlink="">
        <xdr:nvSpPr>
          <xdr:cNvPr id="2" name="Rectangle 1">
            <a:extLst>
              <a:ext uri="{FF2B5EF4-FFF2-40B4-BE49-F238E27FC236}">
                <a16:creationId xmlns:a16="http://schemas.microsoft.com/office/drawing/2014/main" id="{13C9453B-71CE-5085-4FDA-35BE7CFA6AB2}"/>
              </a:ext>
            </a:extLst>
          </xdr:cNvPr>
          <xdr:cNvSpPr/>
        </xdr:nvSpPr>
        <xdr:spPr>
          <a:xfrm>
            <a:off x="0" y="10286133"/>
            <a:ext cx="2543175" cy="463262"/>
          </a:xfrm>
          <a:prstGeom prst="rect">
            <a:avLst/>
          </a:prstGeom>
          <a:solidFill>
            <a:srgbClr val="B7EFCF"/>
          </a:solidFill>
          <a:ln>
            <a:solidFill>
              <a:schemeClr val="tx2">
                <a:lumMod val="90000"/>
                <a:lumOff val="1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ln>
                  <a:noFill/>
                </a:ln>
                <a:solidFill>
                  <a:schemeClr val="accent6">
                    <a:lumMod val="50000"/>
                  </a:schemeClr>
                </a:solidFill>
              </a:rPr>
              <a:t>     </a:t>
            </a:r>
            <a:r>
              <a:rPr lang="en-US" sz="1800" b="1">
                <a:ln>
                  <a:noFill/>
                </a:ln>
                <a:solidFill>
                  <a:srgbClr val="117965"/>
                </a:solidFill>
              </a:rPr>
              <a:t>NEW</a:t>
            </a:r>
          </a:p>
        </xdr:txBody>
      </xdr:sp>
      <xdr:pic>
        <xdr:nvPicPr>
          <xdr:cNvPr id="11" name="Graphic 10" descr="Add with solid fill">
            <a:extLst>
              <a:ext uri="{FF2B5EF4-FFF2-40B4-BE49-F238E27FC236}">
                <a16:creationId xmlns:a16="http://schemas.microsoft.com/office/drawing/2014/main" id="{6C4ACE07-377E-9E6B-6DC6-EFCFB5B9BCC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37327" y="10342403"/>
            <a:ext cx="405673" cy="360942"/>
          </a:xfrm>
          <a:prstGeom prst="rect">
            <a:avLst/>
          </a:prstGeom>
        </xdr:spPr>
      </xdr:pic>
    </xdr:grpSp>
    <xdr:clientData/>
  </xdr:twoCellAnchor>
  <xdr:twoCellAnchor editAs="oneCell">
    <xdr:from>
      <xdr:col>7</xdr:col>
      <xdr:colOff>114300</xdr:colOff>
      <xdr:row>47</xdr:row>
      <xdr:rowOff>8658</xdr:rowOff>
    </xdr:from>
    <xdr:to>
      <xdr:col>9</xdr:col>
      <xdr:colOff>181841</xdr:colOff>
      <xdr:row>48</xdr:row>
      <xdr:rowOff>233795</xdr:rowOff>
    </xdr:to>
    <xdr:grpSp>
      <xdr:nvGrpSpPr>
        <xdr:cNvPr id="20" name="Group 19">
          <a:extLst>
            <a:ext uri="{FF2B5EF4-FFF2-40B4-BE49-F238E27FC236}">
              <a16:creationId xmlns:a16="http://schemas.microsoft.com/office/drawing/2014/main" id="{50B21D8B-7056-296A-4DEF-08A46958A8AA}"/>
            </a:ext>
          </a:extLst>
        </xdr:cNvPr>
        <xdr:cNvGrpSpPr/>
      </xdr:nvGrpSpPr>
      <xdr:grpSpPr>
        <a:xfrm>
          <a:off x="5041323" y="9464385"/>
          <a:ext cx="1331768" cy="467592"/>
          <a:chOff x="5195455" y="9230590"/>
          <a:chExt cx="1151659" cy="467591"/>
        </a:xfrm>
      </xdr:grpSpPr>
      <xdr:sp macro="[0]!OpenFindInvoiceDialog" textlink="">
        <xdr:nvSpPr>
          <xdr:cNvPr id="5" name="Rectangle 4">
            <a:extLst>
              <a:ext uri="{FF2B5EF4-FFF2-40B4-BE49-F238E27FC236}">
                <a16:creationId xmlns:a16="http://schemas.microsoft.com/office/drawing/2014/main" id="{882A2A00-2947-C80D-9A03-78C912D51C96}"/>
              </a:ext>
            </a:extLst>
          </xdr:cNvPr>
          <xdr:cNvSpPr/>
        </xdr:nvSpPr>
        <xdr:spPr>
          <a:xfrm>
            <a:off x="5195455" y="9230590"/>
            <a:ext cx="1151659" cy="467591"/>
          </a:xfrm>
          <a:prstGeom prst="rect">
            <a:avLst/>
          </a:prstGeom>
          <a:solidFill>
            <a:srgbClr val="E5E7E7"/>
          </a:solidFill>
          <a:ln>
            <a:solidFill>
              <a:schemeClr val="tx2">
                <a:lumMod val="90000"/>
                <a:lumOff val="1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ctr"/>
            <a:r>
              <a:rPr lang="en-US" sz="1800" b="1">
                <a:ln>
                  <a:noFill/>
                </a:ln>
                <a:solidFill>
                  <a:srgbClr val="002060"/>
                </a:solidFill>
              </a:rPr>
              <a:t>       FIND</a:t>
            </a:r>
          </a:p>
        </xdr:txBody>
      </xdr:sp>
      <xdr:pic macro="[0]!FindInvoice">
        <xdr:nvPicPr>
          <xdr:cNvPr id="19" name="Graphic 18" descr="Magnifying glass with solid fill">
            <a:extLst>
              <a:ext uri="{FF2B5EF4-FFF2-40B4-BE49-F238E27FC236}">
                <a16:creationId xmlns:a16="http://schemas.microsoft.com/office/drawing/2014/main" id="{89A3F3FF-9319-FC6F-C70E-CE0E5557665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325341" y="9317182"/>
            <a:ext cx="372341" cy="372341"/>
          </a:xfrm>
          <a:prstGeom prst="rect">
            <a:avLst/>
          </a:prstGeom>
        </xdr:spPr>
      </xdr:pic>
    </xdr:grpSp>
    <xdr:clientData/>
  </xdr:twoCellAnchor>
  <xdr:twoCellAnchor editAs="oneCell">
    <xdr:from>
      <xdr:col>9</xdr:col>
      <xdr:colOff>181840</xdr:colOff>
      <xdr:row>47</xdr:row>
      <xdr:rowOff>8658</xdr:rowOff>
    </xdr:from>
    <xdr:to>
      <xdr:col>10</xdr:col>
      <xdr:colOff>770661</xdr:colOff>
      <xdr:row>48</xdr:row>
      <xdr:rowOff>233795</xdr:rowOff>
    </xdr:to>
    <xdr:grpSp>
      <xdr:nvGrpSpPr>
        <xdr:cNvPr id="23" name="Group 22">
          <a:extLst>
            <a:ext uri="{FF2B5EF4-FFF2-40B4-BE49-F238E27FC236}">
              <a16:creationId xmlns:a16="http://schemas.microsoft.com/office/drawing/2014/main" id="{749294E7-E7C9-560B-FCCF-8C75BD3F4EC4}"/>
            </a:ext>
          </a:extLst>
        </xdr:cNvPr>
        <xdr:cNvGrpSpPr/>
      </xdr:nvGrpSpPr>
      <xdr:grpSpPr>
        <a:xfrm>
          <a:off x="6373090" y="9464385"/>
          <a:ext cx="1255571" cy="467592"/>
          <a:chOff x="6347115" y="9230590"/>
          <a:chExt cx="1151660" cy="467591"/>
        </a:xfrm>
        <a:solidFill>
          <a:srgbClr val="E5E7E7"/>
        </a:solidFill>
      </xdr:grpSpPr>
      <xdr:sp macro="[0]!PrintInvoice" textlink="">
        <xdr:nvSpPr>
          <xdr:cNvPr id="6" name="Rectangle 5">
            <a:extLst>
              <a:ext uri="{FF2B5EF4-FFF2-40B4-BE49-F238E27FC236}">
                <a16:creationId xmlns:a16="http://schemas.microsoft.com/office/drawing/2014/main" id="{795C55C5-B7E3-D48C-CCFE-FE92811069C6}"/>
              </a:ext>
            </a:extLst>
          </xdr:cNvPr>
          <xdr:cNvSpPr/>
        </xdr:nvSpPr>
        <xdr:spPr>
          <a:xfrm>
            <a:off x="6347115" y="9230590"/>
            <a:ext cx="1151660" cy="467591"/>
          </a:xfrm>
          <a:prstGeom prst="rect">
            <a:avLst/>
          </a:prstGeom>
          <a:grpFill/>
          <a:ln>
            <a:solidFill>
              <a:schemeClr val="tx2">
                <a:lumMod val="90000"/>
                <a:lumOff val="1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ctr"/>
            <a:r>
              <a:rPr lang="en-US" sz="1800" b="1" baseline="0">
                <a:ln>
                  <a:noFill/>
                </a:ln>
                <a:solidFill>
                  <a:srgbClr val="002060"/>
                </a:solidFill>
              </a:rPr>
              <a:t>       </a:t>
            </a:r>
            <a:r>
              <a:rPr lang="en-US" sz="1800" b="1">
                <a:ln>
                  <a:noFill/>
                </a:ln>
                <a:solidFill>
                  <a:srgbClr val="002060"/>
                </a:solidFill>
              </a:rPr>
              <a:t>PRINT</a:t>
            </a:r>
          </a:p>
        </xdr:txBody>
      </xdr:sp>
      <xdr:pic>
        <xdr:nvPicPr>
          <xdr:cNvPr id="22" name="Graphic 21" descr="Printer outline">
            <a:extLst>
              <a:ext uri="{FF2B5EF4-FFF2-40B4-BE49-F238E27FC236}">
                <a16:creationId xmlns:a16="http://schemas.microsoft.com/office/drawing/2014/main" id="{2F15BDCD-A759-DFA1-FB4D-ACB581D72BBA}"/>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6442364" y="9291205"/>
            <a:ext cx="355022" cy="355022"/>
          </a:xfrm>
          <a:prstGeom prst="rect">
            <a:avLst/>
          </a:prstGeom>
        </xdr:spPr>
      </xdr:pic>
    </xdr:grpSp>
    <xdr:clientData/>
  </xdr:twoCellAnchor>
  <xdr:twoCellAnchor editAs="oneCell">
    <xdr:from>
      <xdr:col>0</xdr:col>
      <xdr:colOff>0</xdr:colOff>
      <xdr:row>48</xdr:row>
      <xdr:rowOff>233795</xdr:rowOff>
    </xdr:from>
    <xdr:to>
      <xdr:col>3</xdr:col>
      <xdr:colOff>209550</xdr:colOff>
      <xdr:row>50</xdr:row>
      <xdr:rowOff>147203</xdr:rowOff>
    </xdr:to>
    <xdr:grpSp>
      <xdr:nvGrpSpPr>
        <xdr:cNvPr id="26" name="Group 25">
          <a:extLst>
            <a:ext uri="{FF2B5EF4-FFF2-40B4-BE49-F238E27FC236}">
              <a16:creationId xmlns:a16="http://schemas.microsoft.com/office/drawing/2014/main" id="{A664E9F4-177C-3902-1845-DF7A8E9107D0}"/>
            </a:ext>
          </a:extLst>
        </xdr:cNvPr>
        <xdr:cNvGrpSpPr/>
      </xdr:nvGrpSpPr>
      <xdr:grpSpPr>
        <a:xfrm>
          <a:off x="0" y="9931977"/>
          <a:ext cx="2538845" cy="467590"/>
          <a:chOff x="0" y="9698181"/>
          <a:chExt cx="2493818" cy="467591"/>
        </a:xfrm>
        <a:solidFill>
          <a:srgbClr val="E5E7E7"/>
        </a:solidFill>
      </xdr:grpSpPr>
      <xdr:sp macro="[0]!ExportInvoicePDF" textlink="">
        <xdr:nvSpPr>
          <xdr:cNvPr id="7" name="Rectangle 6">
            <a:extLst>
              <a:ext uri="{FF2B5EF4-FFF2-40B4-BE49-F238E27FC236}">
                <a16:creationId xmlns:a16="http://schemas.microsoft.com/office/drawing/2014/main" id="{8F66A410-8DA5-C5A0-7190-0013BC89B9DF}"/>
              </a:ext>
            </a:extLst>
          </xdr:cNvPr>
          <xdr:cNvSpPr/>
        </xdr:nvSpPr>
        <xdr:spPr>
          <a:xfrm>
            <a:off x="0" y="9698181"/>
            <a:ext cx="2493818" cy="467591"/>
          </a:xfrm>
          <a:prstGeom prst="rect">
            <a:avLst/>
          </a:prstGeom>
          <a:grpFill/>
          <a:ln>
            <a:solidFill>
              <a:schemeClr val="tx2">
                <a:lumMod val="90000"/>
                <a:lumOff val="1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baseline="0">
                <a:ln>
                  <a:noFill/>
                </a:ln>
                <a:solidFill>
                  <a:srgbClr val="002060"/>
                </a:solidFill>
              </a:rPr>
              <a:t>         </a:t>
            </a:r>
            <a:r>
              <a:rPr lang="en-US" sz="1800" b="1">
                <a:ln>
                  <a:noFill/>
                </a:ln>
                <a:solidFill>
                  <a:srgbClr val="002060"/>
                </a:solidFill>
              </a:rPr>
              <a:t>EXPORT PDF</a:t>
            </a:r>
          </a:p>
        </xdr:txBody>
      </xdr:sp>
      <xdr:pic>
        <xdr:nvPicPr>
          <xdr:cNvPr id="25" name="Graphic 24" descr="Share outline">
            <a:extLst>
              <a:ext uri="{FF2B5EF4-FFF2-40B4-BE49-F238E27FC236}">
                <a16:creationId xmlns:a16="http://schemas.microsoft.com/office/drawing/2014/main" id="{5178D434-69D4-5CE3-F292-63D6A058DCA6}"/>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424296" y="9715501"/>
            <a:ext cx="415636" cy="415636"/>
          </a:xfrm>
          <a:prstGeom prst="rect">
            <a:avLst/>
          </a:prstGeom>
        </xdr:spPr>
      </xdr:pic>
    </xdr:grpSp>
    <xdr:clientData/>
  </xdr:twoCellAnchor>
  <xdr:twoCellAnchor editAs="oneCell">
    <xdr:from>
      <xdr:col>3</xdr:col>
      <xdr:colOff>209551</xdr:colOff>
      <xdr:row>48</xdr:row>
      <xdr:rowOff>233796</xdr:rowOff>
    </xdr:from>
    <xdr:to>
      <xdr:col>7</xdr:col>
      <xdr:colOff>114301</xdr:colOff>
      <xdr:row>50</xdr:row>
      <xdr:rowOff>147203</xdr:rowOff>
    </xdr:to>
    <xdr:grpSp>
      <xdr:nvGrpSpPr>
        <xdr:cNvPr id="31" name="Group 30">
          <a:extLst>
            <a:ext uri="{FF2B5EF4-FFF2-40B4-BE49-F238E27FC236}">
              <a16:creationId xmlns:a16="http://schemas.microsoft.com/office/drawing/2014/main" id="{9BC68DE3-03E5-B3CE-6124-8F2300E092BF}"/>
            </a:ext>
          </a:extLst>
        </xdr:cNvPr>
        <xdr:cNvGrpSpPr/>
      </xdr:nvGrpSpPr>
      <xdr:grpSpPr>
        <a:xfrm>
          <a:off x="2538846" y="9931978"/>
          <a:ext cx="2502478" cy="467589"/>
          <a:chOff x="2493818" y="9698182"/>
          <a:chExt cx="2493819" cy="467590"/>
        </a:xfrm>
        <a:solidFill>
          <a:srgbClr val="E5E7E7"/>
        </a:solidFill>
      </xdr:grpSpPr>
      <xdr:sp macro="[0]!GoToHomeWithPaymentAlerts" textlink="">
        <xdr:nvSpPr>
          <xdr:cNvPr id="8" name="Rectangle 7">
            <a:extLst>
              <a:ext uri="{FF2B5EF4-FFF2-40B4-BE49-F238E27FC236}">
                <a16:creationId xmlns:a16="http://schemas.microsoft.com/office/drawing/2014/main" id="{A90B2650-D078-CD4E-1762-BF633FAC4247}"/>
              </a:ext>
            </a:extLst>
          </xdr:cNvPr>
          <xdr:cNvSpPr/>
        </xdr:nvSpPr>
        <xdr:spPr>
          <a:xfrm>
            <a:off x="2493818" y="9698182"/>
            <a:ext cx="2493819" cy="467590"/>
          </a:xfrm>
          <a:prstGeom prst="rect">
            <a:avLst/>
          </a:prstGeom>
          <a:grpFill/>
          <a:ln>
            <a:solidFill>
              <a:schemeClr val="tx2">
                <a:lumMod val="90000"/>
                <a:lumOff val="1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ln>
                  <a:noFill/>
                </a:ln>
                <a:solidFill>
                  <a:srgbClr val="002060"/>
                </a:solidFill>
              </a:rPr>
              <a:t>        HOME</a:t>
            </a:r>
          </a:p>
        </xdr:txBody>
      </xdr:sp>
      <xdr:pic macro="[0]!GoToHomeWithPaymentAlerts">
        <xdr:nvPicPr>
          <xdr:cNvPr id="30" name="Graphic 29" descr="House outline">
            <a:extLst>
              <a:ext uri="{FF2B5EF4-FFF2-40B4-BE49-F238E27FC236}">
                <a16:creationId xmlns:a16="http://schemas.microsoft.com/office/drawing/2014/main" id="{AB662074-32FD-B48B-D88F-D0FF8087C8CB}"/>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3217718" y="9738015"/>
            <a:ext cx="367146" cy="367146"/>
          </a:xfrm>
          <a:prstGeom prst="rect">
            <a:avLst/>
          </a:prstGeom>
        </xdr:spPr>
      </xdr:pic>
    </xdr:grpSp>
    <xdr:clientData/>
  </xdr:twoCellAnchor>
  <xdr:twoCellAnchor editAs="oneCell">
    <xdr:from>
      <xdr:col>7</xdr:col>
      <xdr:colOff>114300</xdr:colOff>
      <xdr:row>48</xdr:row>
      <xdr:rowOff>233795</xdr:rowOff>
    </xdr:from>
    <xdr:to>
      <xdr:col>10</xdr:col>
      <xdr:colOff>770659</xdr:colOff>
      <xdr:row>50</xdr:row>
      <xdr:rowOff>147203</xdr:rowOff>
    </xdr:to>
    <xdr:grpSp>
      <xdr:nvGrpSpPr>
        <xdr:cNvPr id="34" name="Group 33">
          <a:extLst>
            <a:ext uri="{FF2B5EF4-FFF2-40B4-BE49-F238E27FC236}">
              <a16:creationId xmlns:a16="http://schemas.microsoft.com/office/drawing/2014/main" id="{E6EBF4F4-F26C-F479-197F-84C9A9EC5756}"/>
            </a:ext>
          </a:extLst>
        </xdr:cNvPr>
        <xdr:cNvGrpSpPr/>
      </xdr:nvGrpSpPr>
      <xdr:grpSpPr>
        <a:xfrm>
          <a:off x="5041323" y="9931977"/>
          <a:ext cx="2587336" cy="467590"/>
          <a:chOff x="4987637" y="9698181"/>
          <a:chExt cx="2511136" cy="467591"/>
        </a:xfrm>
        <a:solidFill>
          <a:srgbClr val="F8C9C4"/>
        </a:solidFill>
      </xdr:grpSpPr>
      <xdr:sp macro="[0]!ClearInvoiceLinesWithCleanBorders" textlink="">
        <xdr:nvSpPr>
          <xdr:cNvPr id="9" name="Rectangle 8">
            <a:extLst>
              <a:ext uri="{FF2B5EF4-FFF2-40B4-BE49-F238E27FC236}">
                <a16:creationId xmlns:a16="http://schemas.microsoft.com/office/drawing/2014/main" id="{751D1FCF-606D-8093-E797-F723F01848AD}"/>
              </a:ext>
            </a:extLst>
          </xdr:cNvPr>
          <xdr:cNvSpPr/>
        </xdr:nvSpPr>
        <xdr:spPr>
          <a:xfrm>
            <a:off x="4987637" y="9698181"/>
            <a:ext cx="2511136" cy="467591"/>
          </a:xfrm>
          <a:prstGeom prst="rect">
            <a:avLst/>
          </a:prstGeom>
          <a:grpFill/>
          <a:ln>
            <a:solidFill>
              <a:schemeClr val="tx2">
                <a:lumMod val="90000"/>
                <a:lumOff val="1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ln>
                  <a:noFill/>
                </a:ln>
                <a:solidFill>
                  <a:srgbClr val="AC0000"/>
                </a:solidFill>
              </a:rPr>
              <a:t>        CLEAR LINES</a:t>
            </a:r>
          </a:p>
        </xdr:txBody>
      </xdr:sp>
      <xdr:pic>
        <xdr:nvPicPr>
          <xdr:cNvPr id="33" name="Graphic 32" descr="Filing Box Archive with solid fill">
            <a:extLst>
              <a:ext uri="{FF2B5EF4-FFF2-40B4-BE49-F238E27FC236}">
                <a16:creationId xmlns:a16="http://schemas.microsoft.com/office/drawing/2014/main" id="{57F8D1FE-C012-2252-C907-55158A794B60}"/>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5463886" y="9758796"/>
            <a:ext cx="368877" cy="368877"/>
          </a:xfrm>
          <a:prstGeom prst="rect">
            <a:avLst/>
          </a:prstGeom>
        </xdr:spPr>
      </xdr:pic>
    </xdr:grpSp>
    <xdr:clientData/>
  </xdr:twoCellAnchor>
  <xdr:twoCellAnchor editAs="oneCell">
    <xdr:from>
      <xdr:col>3</xdr:col>
      <xdr:colOff>209550</xdr:colOff>
      <xdr:row>47</xdr:row>
      <xdr:rowOff>8659</xdr:rowOff>
    </xdr:from>
    <xdr:to>
      <xdr:col>7</xdr:col>
      <xdr:colOff>112171</xdr:colOff>
      <xdr:row>48</xdr:row>
      <xdr:rowOff>233796</xdr:rowOff>
    </xdr:to>
    <xdr:grpSp>
      <xdr:nvGrpSpPr>
        <xdr:cNvPr id="39" name="Group 38">
          <a:extLst>
            <a:ext uri="{FF2B5EF4-FFF2-40B4-BE49-F238E27FC236}">
              <a16:creationId xmlns:a16="http://schemas.microsoft.com/office/drawing/2014/main" id="{83F297B6-4C9C-EAF9-F0AA-0BFFDA0A9504}"/>
            </a:ext>
          </a:extLst>
        </xdr:cNvPr>
        <xdr:cNvGrpSpPr/>
      </xdr:nvGrpSpPr>
      <xdr:grpSpPr>
        <a:xfrm>
          <a:off x="2538845" y="9464386"/>
          <a:ext cx="2500349" cy="467592"/>
          <a:chOff x="1731819" y="9230590"/>
          <a:chExt cx="1731817" cy="467591"/>
        </a:xfrm>
      </xdr:grpSpPr>
      <xdr:sp macro="[0]!SmartSaveInvoice" textlink="">
        <xdr:nvSpPr>
          <xdr:cNvPr id="35" name="Rectangle 34">
            <a:extLst>
              <a:ext uri="{FF2B5EF4-FFF2-40B4-BE49-F238E27FC236}">
                <a16:creationId xmlns:a16="http://schemas.microsoft.com/office/drawing/2014/main" id="{C7225A75-C367-A13B-D2C4-F01C6E23F5E0}"/>
              </a:ext>
            </a:extLst>
          </xdr:cNvPr>
          <xdr:cNvSpPr/>
        </xdr:nvSpPr>
        <xdr:spPr>
          <a:xfrm>
            <a:off x="1731819" y="9230590"/>
            <a:ext cx="1731817" cy="467591"/>
          </a:xfrm>
          <a:prstGeom prst="rect">
            <a:avLst/>
          </a:prstGeom>
          <a:solidFill>
            <a:srgbClr val="E5E7E7"/>
          </a:solidFill>
          <a:ln>
            <a:solidFill>
              <a:schemeClr val="tx2">
                <a:lumMod val="90000"/>
                <a:lumOff val="1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ln>
                  <a:noFill/>
                </a:ln>
                <a:solidFill>
                  <a:srgbClr val="002060"/>
                </a:solidFill>
              </a:rPr>
              <a:t>      SAVE</a:t>
            </a:r>
          </a:p>
        </xdr:txBody>
      </xdr:sp>
      <xdr:pic macro="[0]!SmartSaveInvoice">
        <xdr:nvPicPr>
          <xdr:cNvPr id="36" name="Graphic 35" descr="Disk outline">
            <a:extLst>
              <a:ext uri="{FF2B5EF4-FFF2-40B4-BE49-F238E27FC236}">
                <a16:creationId xmlns:a16="http://schemas.microsoft.com/office/drawing/2014/main" id="{4FA451A6-C1F2-E963-5F22-2C043DEDFF86}"/>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2211567" y="9273109"/>
            <a:ext cx="308379" cy="381371"/>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50800</xdr:colOff>
      <xdr:row>0</xdr:row>
      <xdr:rowOff>63500</xdr:rowOff>
    </xdr:from>
    <xdr:to>
      <xdr:col>9</xdr:col>
      <xdr:colOff>1216025</xdr:colOff>
      <xdr:row>1</xdr:row>
      <xdr:rowOff>288925</xdr:rowOff>
    </xdr:to>
    <xdr:sp macro="[0]!RefreshReceivablesAndStatuses" textlink="">
      <xdr:nvSpPr>
        <xdr:cNvPr id="2" name="btnRefreshReceivables">
          <a:extLst>
            <a:ext uri="{FF2B5EF4-FFF2-40B4-BE49-F238E27FC236}">
              <a16:creationId xmlns:a16="http://schemas.microsoft.com/office/drawing/2014/main" id="{E08D194C-33AF-1830-7A66-7CD21C206593}"/>
            </a:ext>
          </a:extLst>
        </xdr:cNvPr>
        <xdr:cNvSpPr/>
      </xdr:nvSpPr>
      <xdr:spPr>
        <a:xfrm>
          <a:off x="11099800" y="63500"/>
          <a:ext cx="2432050" cy="577850"/>
        </a:xfrm>
        <a:prstGeom prst="roundRect">
          <a:avLst/>
        </a:prstGeom>
        <a:solidFill>
          <a:srgbClr val="104861"/>
        </a:solidFill>
        <a:ln w="19050">
          <a:noFill/>
          <a:prstDash val="solid"/>
        </a:ln>
        <a:effectLst/>
        <a:extLst>
          <a:ext uri="{91240B29-F687-4F45-9708-019B960494DF}">
            <a14:hiddenLine xmlns:a14="http://schemas.microsoft.com/office/drawing/2010/main" w="19050">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rgbClr val="FFFFFF"/>
              </a:solidFill>
              <a:latin typeface="Calibri" panose="020F0502020204030204" pitchFamily="34" charset="0"/>
            </a:rPr>
            <a:t>REFRESH</a:t>
          </a:r>
        </a:p>
      </xdr:txBody>
    </xdr:sp>
    <xdr:clientData/>
  </xdr:twoCellAnchor>
  <xdr:twoCellAnchor>
    <xdr:from>
      <xdr:col>10</xdr:col>
      <xdr:colOff>50800</xdr:colOff>
      <xdr:row>0</xdr:row>
      <xdr:rowOff>63500</xdr:rowOff>
    </xdr:from>
    <xdr:to>
      <xdr:col>11</xdr:col>
      <xdr:colOff>1368425</xdr:colOff>
      <xdr:row>1</xdr:row>
      <xdr:rowOff>288925</xdr:rowOff>
    </xdr:to>
    <xdr:sp macro="[0]!OpenSelectedReceivable" textlink="">
      <xdr:nvSpPr>
        <xdr:cNvPr id="3" name="btnOpenReceivable">
          <a:extLst>
            <a:ext uri="{FF2B5EF4-FFF2-40B4-BE49-F238E27FC236}">
              <a16:creationId xmlns:a16="http://schemas.microsoft.com/office/drawing/2014/main" id="{C09804CE-D0A3-41DA-3DFD-41E9A2E0AFC9}"/>
            </a:ext>
          </a:extLst>
        </xdr:cNvPr>
        <xdr:cNvSpPr/>
      </xdr:nvSpPr>
      <xdr:spPr>
        <a:xfrm>
          <a:off x="13633450" y="63500"/>
          <a:ext cx="2584450" cy="577850"/>
        </a:xfrm>
        <a:prstGeom prst="roundRect">
          <a:avLst/>
        </a:prstGeom>
        <a:solidFill>
          <a:srgbClr val="0070C0"/>
        </a:solidFill>
        <a:ln w="19050">
          <a:noFill/>
          <a:prstDash val="solid"/>
        </a:ln>
        <a:effectLst/>
        <a:extLst>
          <a:ext uri="{91240B29-F687-4F45-9708-019B960494DF}">
            <a14:hiddenLine xmlns:a14="http://schemas.microsoft.com/office/drawing/2010/main" w="19050">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rgbClr val="FFFFFF"/>
              </a:solidFill>
              <a:latin typeface="Calibri" panose="020F0502020204030204" pitchFamily="34" charset="0"/>
            </a:rPr>
            <a:t>OPEN SELECTED</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0</xdr:colOff>
      <xdr:row>8</xdr:row>
      <xdr:rowOff>0</xdr:rowOff>
    </xdr:from>
    <xdr:to>
      <xdr:col>2</xdr:col>
      <xdr:colOff>531812</xdr:colOff>
      <xdr:row>16</xdr:row>
      <xdr:rowOff>174625</xdr:rowOff>
    </xdr:to>
    <mc:AlternateContent xmlns:mc="http://schemas.openxmlformats.org/markup-compatibility/2006" xmlns:a14="http://schemas.microsoft.com/office/drawing/2010/main">
      <mc:Choice Requires="a14">
        <xdr:graphicFrame macro="">
          <xdr:nvGraphicFramePr>
            <xdr:cNvPr id="2" name="slDashYear">
              <a:extLst>
                <a:ext uri="{FF2B5EF4-FFF2-40B4-BE49-F238E27FC236}">
                  <a16:creationId xmlns:a16="http://schemas.microsoft.com/office/drawing/2014/main" id="{3C359ECF-C458-A7AE-9EE9-3AA0D7BEEA5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lDashYear"/>
            </a:graphicData>
          </a:graphic>
        </xdr:graphicFrame>
      </mc:Choice>
      <mc:Fallback xmlns="">
        <xdr:sp macro="" textlink="">
          <xdr:nvSpPr>
            <xdr:cNvPr id="0" name=""/>
            <xdr:cNvSpPr>
              <a:spLocks noTextEdit="1"/>
            </xdr:cNvSpPr>
          </xdr:nvSpPr>
          <xdr:spPr>
            <a:xfrm>
              <a:off x="198438" y="1809750"/>
              <a:ext cx="1643062" cy="16986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xdr:col>
      <xdr:colOff>531812</xdr:colOff>
      <xdr:row>7</xdr:row>
      <xdr:rowOff>293686</xdr:rowOff>
    </xdr:from>
    <xdr:to>
      <xdr:col>3</xdr:col>
      <xdr:colOff>1055689</xdr:colOff>
      <xdr:row>16</xdr:row>
      <xdr:rowOff>174624</xdr:rowOff>
    </xdr:to>
    <mc:AlternateContent xmlns:mc="http://schemas.openxmlformats.org/markup-compatibility/2006" xmlns:a14="http://schemas.microsoft.com/office/drawing/2010/main">
      <mc:Choice Requires="a14">
        <xdr:graphicFrame macro="">
          <xdr:nvGraphicFramePr>
            <xdr:cNvPr id="3" name="slDashMonth">
              <a:extLst>
                <a:ext uri="{FF2B5EF4-FFF2-40B4-BE49-F238E27FC236}">
                  <a16:creationId xmlns:a16="http://schemas.microsoft.com/office/drawing/2014/main" id="{CA3B5E99-35C2-0B02-265A-D56CE39AA20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lDashMonth"/>
            </a:graphicData>
          </a:graphic>
        </xdr:graphicFrame>
      </mc:Choice>
      <mc:Fallback xmlns="">
        <xdr:sp macro="" textlink="">
          <xdr:nvSpPr>
            <xdr:cNvPr id="0" name=""/>
            <xdr:cNvSpPr>
              <a:spLocks noTextEdit="1"/>
            </xdr:cNvSpPr>
          </xdr:nvSpPr>
          <xdr:spPr>
            <a:xfrm>
              <a:off x="1841500" y="1809749"/>
              <a:ext cx="1635127" cy="16986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0</xdr:col>
      <xdr:colOff>198437</xdr:colOff>
      <xdr:row>17</xdr:row>
      <xdr:rowOff>0</xdr:rowOff>
    </xdr:from>
    <xdr:to>
      <xdr:col>3</xdr:col>
      <xdr:colOff>1055687</xdr:colOff>
      <xdr:row>30</xdr:row>
      <xdr:rowOff>31751</xdr:rowOff>
    </xdr:to>
    <xdr:graphicFrame macro="">
      <xdr:nvGraphicFramePr>
        <xdr:cNvPr id="4" name="chtDashboardPaymentStatus">
          <a:extLst>
            <a:ext uri="{FF2B5EF4-FFF2-40B4-BE49-F238E27FC236}">
              <a16:creationId xmlns:a16="http://schemas.microsoft.com/office/drawing/2014/main" id="{745B772F-6518-B52D-74BF-9303FAADA5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15876</xdr:colOff>
      <xdr:row>11</xdr:row>
      <xdr:rowOff>1</xdr:rowOff>
    </xdr:from>
    <xdr:to>
      <xdr:col>18</xdr:col>
      <xdr:colOff>31751</xdr:colOff>
      <xdr:row>13</xdr:row>
      <xdr:rowOff>71438</xdr:rowOff>
    </xdr:to>
    <xdr:sp macro="[0]!GoToHome" textlink="">
      <xdr:nvSpPr>
        <xdr:cNvPr id="6" name="Rectangle 5">
          <a:extLst>
            <a:ext uri="{FF2B5EF4-FFF2-40B4-BE49-F238E27FC236}">
              <a16:creationId xmlns:a16="http://schemas.microsoft.com/office/drawing/2014/main" id="{241B3733-71EA-F084-1814-1FAD1F50D478}"/>
            </a:ext>
          </a:extLst>
        </xdr:cNvPr>
        <xdr:cNvSpPr/>
      </xdr:nvSpPr>
      <xdr:spPr>
        <a:xfrm>
          <a:off x="13716001" y="2532064"/>
          <a:ext cx="968375" cy="436562"/>
        </a:xfrm>
        <a:prstGeom prst="rect">
          <a:avLst/>
        </a:prstGeom>
        <a:solidFill>
          <a:schemeClr val="accent3">
            <a:lumMod val="20000"/>
            <a:lumOff val="80000"/>
          </a:schemeClr>
        </a:solidFill>
        <a:ln>
          <a:solidFill>
            <a:srgbClr val="576B2B"/>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rgbClr val="576B2B"/>
              </a:solidFill>
            </a:rPr>
            <a:t>HOME</a:t>
          </a:r>
          <a:endParaRPr lang="en-US" sz="1100" b="1">
            <a:solidFill>
              <a:srgbClr val="576B2B"/>
            </a:solidFill>
          </a:endParaRPr>
        </a:p>
      </xdr:txBody>
    </xdr:sp>
    <xdr:clientData/>
  </xdr:twoCellAnchor>
  <xdr:twoCellAnchor>
    <xdr:from>
      <xdr:col>16</xdr:col>
      <xdr:colOff>15876</xdr:colOff>
      <xdr:row>13</xdr:row>
      <xdr:rowOff>63500</xdr:rowOff>
    </xdr:from>
    <xdr:to>
      <xdr:col>18</xdr:col>
      <xdr:colOff>31751</xdr:colOff>
      <xdr:row>16</xdr:row>
      <xdr:rowOff>7938</xdr:rowOff>
    </xdr:to>
    <xdr:sp macro="[0]!NewInvoice" textlink="">
      <xdr:nvSpPr>
        <xdr:cNvPr id="7" name="Rectangle 6">
          <a:extLst>
            <a:ext uri="{FF2B5EF4-FFF2-40B4-BE49-F238E27FC236}">
              <a16:creationId xmlns:a16="http://schemas.microsoft.com/office/drawing/2014/main" id="{DE811422-AF65-2C22-5E77-E04BF1FB0270}"/>
            </a:ext>
          </a:extLst>
        </xdr:cNvPr>
        <xdr:cNvSpPr/>
      </xdr:nvSpPr>
      <xdr:spPr>
        <a:xfrm>
          <a:off x="13716001" y="2960688"/>
          <a:ext cx="968375" cy="492125"/>
        </a:xfrm>
        <a:prstGeom prst="rect">
          <a:avLst/>
        </a:prstGeom>
        <a:solidFill>
          <a:schemeClr val="accent3">
            <a:lumMod val="20000"/>
            <a:lumOff val="80000"/>
          </a:schemeClr>
        </a:solidFill>
        <a:ln>
          <a:solidFill>
            <a:srgbClr val="576B2B"/>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50" b="1">
              <a:solidFill>
                <a:srgbClr val="576B2B"/>
              </a:solidFill>
            </a:rPr>
            <a:t>NEW INVOICE</a:t>
          </a:r>
          <a:endParaRPr lang="en-US" sz="1000" b="1">
            <a:solidFill>
              <a:srgbClr val="576B2B"/>
            </a:solidFill>
          </a:endParaRPr>
        </a:p>
      </xdr:txBody>
    </xdr:sp>
    <xdr:clientData/>
  </xdr:twoCellAnchor>
  <xdr:twoCellAnchor>
    <xdr:from>
      <xdr:col>16</xdr:col>
      <xdr:colOff>15876</xdr:colOff>
      <xdr:row>16</xdr:row>
      <xdr:rowOff>7938</xdr:rowOff>
    </xdr:from>
    <xdr:to>
      <xdr:col>18</xdr:col>
      <xdr:colOff>31751</xdr:colOff>
      <xdr:row>18</xdr:row>
      <xdr:rowOff>119062</xdr:rowOff>
    </xdr:to>
    <xdr:sp macro="[0]!OpenReceivablesFromHome" textlink="">
      <xdr:nvSpPr>
        <xdr:cNvPr id="8" name="Rectangle 7">
          <a:extLst>
            <a:ext uri="{FF2B5EF4-FFF2-40B4-BE49-F238E27FC236}">
              <a16:creationId xmlns:a16="http://schemas.microsoft.com/office/drawing/2014/main" id="{06A775EF-DE91-E7A8-E23B-BB9114283B37}"/>
            </a:ext>
          </a:extLst>
        </xdr:cNvPr>
        <xdr:cNvSpPr/>
      </xdr:nvSpPr>
      <xdr:spPr>
        <a:xfrm>
          <a:off x="13716001" y="3452813"/>
          <a:ext cx="968375" cy="476249"/>
        </a:xfrm>
        <a:prstGeom prst="rect">
          <a:avLst/>
        </a:prstGeom>
        <a:solidFill>
          <a:schemeClr val="accent1">
            <a:lumMod val="20000"/>
            <a:lumOff val="80000"/>
          </a:schemeClr>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tx2"/>
              </a:solidFill>
            </a:rPr>
            <a:t>RECEIVABLES</a:t>
          </a:r>
        </a:p>
      </xdr:txBody>
    </xdr:sp>
    <xdr:clientData/>
  </xdr:twoCellAnchor>
  <mc:AlternateContent xmlns:mc="http://schemas.openxmlformats.org/markup-compatibility/2006">
    <mc:Choice xmlns:a14="http://schemas.microsoft.com/office/drawing/2010/main" Requires="a14">
      <xdr:twoCellAnchor>
        <xdr:from>
          <xdr:col>16</xdr:col>
          <xdr:colOff>19050</xdr:colOff>
          <xdr:row>7</xdr:row>
          <xdr:rowOff>285750</xdr:rowOff>
        </xdr:from>
        <xdr:to>
          <xdr:col>18</xdr:col>
          <xdr:colOff>28575</xdr:colOff>
          <xdr:row>9</xdr:row>
          <xdr:rowOff>285750</xdr:rowOff>
        </xdr:to>
        <xdr:sp macro="" textlink="">
          <xdr:nvSpPr>
            <xdr:cNvPr id="1025" name="Button 1" descr="REFERSH"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200" b="1" i="0" u="none" strike="noStrike" baseline="0">
                  <a:solidFill>
                    <a:srgbClr val="339966"/>
                  </a:solidFill>
                  <a:latin typeface="Carlito"/>
                </a:rPr>
                <a:t>REFRESH</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3</xdr:col>
      <xdr:colOff>2447925</xdr:colOff>
      <xdr:row>0</xdr:row>
      <xdr:rowOff>0</xdr:rowOff>
    </xdr:from>
    <xdr:to>
      <xdr:col>6</xdr:col>
      <xdr:colOff>9525</xdr:colOff>
      <xdr:row>3</xdr:row>
      <xdr:rowOff>0</xdr:rowOff>
    </xdr:to>
    <xdr:sp macro="[0]!GoToHome" textlink="">
      <xdr:nvSpPr>
        <xdr:cNvPr id="11" name="Rectangle 10">
          <a:extLst>
            <a:ext uri="{FF2B5EF4-FFF2-40B4-BE49-F238E27FC236}">
              <a16:creationId xmlns:a16="http://schemas.microsoft.com/office/drawing/2014/main" id="{8984455E-660D-947E-B5B8-A4825DB39D83}"/>
            </a:ext>
          </a:extLst>
        </xdr:cNvPr>
        <xdr:cNvSpPr/>
      </xdr:nvSpPr>
      <xdr:spPr>
        <a:xfrm>
          <a:off x="6505575" y="0"/>
          <a:ext cx="1390650" cy="542925"/>
        </a:xfrm>
        <a:prstGeom prst="rect">
          <a:avLst/>
        </a:prstGeom>
        <a:solidFill>
          <a:schemeClr val="accent3">
            <a:lumMod val="20000"/>
            <a:lumOff val="80000"/>
          </a:schemeClr>
        </a:solidFill>
        <a:ln>
          <a:noFill/>
        </a:ln>
        <a:effectLst/>
        <a:scene3d>
          <a:camera prst="orthographicFront"/>
          <a:lightRig rig="threePt" dir="t"/>
        </a:scene3d>
        <a:sp3d>
          <a:bevelT prst="slop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solidFill>
                <a:schemeClr val="accent3">
                  <a:lumMod val="50000"/>
                </a:schemeClr>
              </a:solidFill>
            </a:rPr>
            <a:t>HOME</a:t>
          </a:r>
        </a:p>
      </xdr:txBody>
    </xdr:sp>
    <xdr:clientData/>
  </xdr:twoCellAnchor>
  <xdr:twoCellAnchor>
    <xdr:from>
      <xdr:col>0</xdr:col>
      <xdr:colOff>0</xdr:colOff>
      <xdr:row>0</xdr:row>
      <xdr:rowOff>0</xdr:rowOff>
    </xdr:from>
    <xdr:to>
      <xdr:col>1</xdr:col>
      <xdr:colOff>209550</xdr:colOff>
      <xdr:row>3</xdr:row>
      <xdr:rowOff>0</xdr:rowOff>
    </xdr:to>
    <xdr:sp macro="[0]!NewCustomerRecord" textlink="">
      <xdr:nvSpPr>
        <xdr:cNvPr id="17" name="Rectangle 16">
          <a:extLst>
            <a:ext uri="{FF2B5EF4-FFF2-40B4-BE49-F238E27FC236}">
              <a16:creationId xmlns:a16="http://schemas.microsoft.com/office/drawing/2014/main" id="{968FE4C9-9994-E2D5-8C7B-F25A6626AC00}"/>
            </a:ext>
          </a:extLst>
        </xdr:cNvPr>
        <xdr:cNvSpPr/>
      </xdr:nvSpPr>
      <xdr:spPr>
        <a:xfrm>
          <a:off x="0" y="0"/>
          <a:ext cx="1285875" cy="542925"/>
        </a:xfrm>
        <a:prstGeom prst="rect">
          <a:avLst/>
        </a:prstGeom>
        <a:solidFill>
          <a:schemeClr val="accent3">
            <a:lumMod val="20000"/>
            <a:lumOff val="80000"/>
          </a:schemeClr>
        </a:solidFill>
        <a:ln>
          <a:solidFill>
            <a:schemeClr val="accent3">
              <a:lumMod val="50000"/>
            </a:schemeClr>
          </a:solidFill>
        </a:ln>
        <a:effectLst/>
        <a:scene3d>
          <a:camera prst="orthographicFront"/>
          <a:lightRig rig="threePt" dir="t"/>
        </a:scene3d>
        <a:sp3d>
          <a:bevelT prst="slop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chemeClr val="accent3">
                  <a:lumMod val="50000"/>
                </a:schemeClr>
              </a:solidFill>
            </a:rPr>
            <a:t>NEW</a:t>
          </a:r>
          <a:endParaRPr lang="en-US" sz="1400" b="1">
            <a:solidFill>
              <a:schemeClr val="accent3">
                <a:lumMod val="50000"/>
              </a:schemeClr>
            </a:solidFill>
          </a:endParaRPr>
        </a:p>
      </xdr:txBody>
    </xdr:sp>
    <xdr:clientData/>
  </xdr:twoCellAnchor>
  <xdr:twoCellAnchor>
    <xdr:from>
      <xdr:col>1</xdr:col>
      <xdr:colOff>1638300</xdr:colOff>
      <xdr:row>0</xdr:row>
      <xdr:rowOff>28575</xdr:rowOff>
    </xdr:from>
    <xdr:to>
      <xdr:col>2</xdr:col>
      <xdr:colOff>866775</xdr:colOff>
      <xdr:row>3</xdr:row>
      <xdr:rowOff>38100</xdr:rowOff>
    </xdr:to>
    <xdr:sp macro="" textlink="">
      <xdr:nvSpPr>
        <xdr:cNvPr id="18" name="Rectangle 17">
          <a:extLst>
            <a:ext uri="{FF2B5EF4-FFF2-40B4-BE49-F238E27FC236}">
              <a16:creationId xmlns:a16="http://schemas.microsoft.com/office/drawing/2014/main" id="{1643E79D-938D-6B9A-AAD8-0C56DB6E4F5F}"/>
            </a:ext>
          </a:extLst>
        </xdr:cNvPr>
        <xdr:cNvSpPr/>
      </xdr:nvSpPr>
      <xdr:spPr>
        <a:xfrm>
          <a:off x="2714625" y="28575"/>
          <a:ext cx="1285875" cy="552450"/>
        </a:xfrm>
        <a:prstGeom prst="rect">
          <a:avLst/>
        </a:prstGeom>
        <a:solidFill>
          <a:schemeClr val="accent3">
            <a:lumMod val="50000"/>
          </a:schemeClr>
        </a:solidFill>
        <a:ln>
          <a:solidFill>
            <a:schemeClr val="tx1"/>
          </a:solidFill>
        </a:ln>
        <a:effectLst>
          <a:glow rad="63500">
            <a:schemeClr val="accent3">
              <a:satMod val="175000"/>
              <a:alpha val="40000"/>
            </a:schemeClr>
          </a:glow>
          <a:softEdge rad="6350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chemeClr val="accent3">
                <a:lumMod val="20000"/>
                <a:lumOff val="80000"/>
              </a:schemeClr>
            </a:solidFill>
          </a:endParaRPr>
        </a:p>
      </xdr:txBody>
    </xdr:sp>
    <xdr:clientData/>
  </xdr:twoCellAnchor>
  <xdr:twoCellAnchor>
    <xdr:from>
      <xdr:col>1</xdr:col>
      <xdr:colOff>209550</xdr:colOff>
      <xdr:row>0</xdr:row>
      <xdr:rowOff>0</xdr:rowOff>
    </xdr:from>
    <xdr:to>
      <xdr:col>1</xdr:col>
      <xdr:colOff>1495425</xdr:colOff>
      <xdr:row>3</xdr:row>
      <xdr:rowOff>0</xdr:rowOff>
    </xdr:to>
    <xdr:sp macro="[0]!SaveCustomerRecord" textlink="">
      <xdr:nvSpPr>
        <xdr:cNvPr id="27" name="Rectangle 26">
          <a:extLst>
            <a:ext uri="{FF2B5EF4-FFF2-40B4-BE49-F238E27FC236}">
              <a16:creationId xmlns:a16="http://schemas.microsoft.com/office/drawing/2014/main" id="{E0474C1F-B95F-158F-9137-FC58C2888558}"/>
            </a:ext>
          </a:extLst>
        </xdr:cNvPr>
        <xdr:cNvSpPr/>
      </xdr:nvSpPr>
      <xdr:spPr>
        <a:xfrm>
          <a:off x="1285875" y="0"/>
          <a:ext cx="1285875" cy="542925"/>
        </a:xfrm>
        <a:prstGeom prst="rect">
          <a:avLst/>
        </a:prstGeom>
        <a:solidFill>
          <a:schemeClr val="accent3">
            <a:lumMod val="20000"/>
            <a:lumOff val="80000"/>
          </a:schemeClr>
        </a:solidFill>
        <a:ln>
          <a:solidFill>
            <a:schemeClr val="accent3">
              <a:lumMod val="50000"/>
            </a:schemeClr>
          </a:solidFill>
        </a:ln>
        <a:effectLst/>
        <a:scene3d>
          <a:camera prst="orthographicFront"/>
          <a:lightRig rig="threePt" dir="t"/>
        </a:scene3d>
        <a:sp3d>
          <a:bevelT prst="slop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chemeClr val="accent3">
                  <a:lumMod val="50000"/>
                </a:schemeClr>
              </a:solidFill>
            </a:rPr>
            <a:t>SAVE</a:t>
          </a:r>
          <a:endParaRPr lang="en-US" sz="1400" b="1">
            <a:solidFill>
              <a:schemeClr val="accent3">
                <a:lumMod val="50000"/>
              </a:schemeClr>
            </a:solidFill>
          </a:endParaRPr>
        </a:p>
      </xdr:txBody>
    </xdr:sp>
    <xdr:clientData/>
  </xdr:twoCellAnchor>
  <xdr:twoCellAnchor>
    <xdr:from>
      <xdr:col>1</xdr:col>
      <xdr:colOff>1495426</xdr:colOff>
      <xdr:row>0</xdr:row>
      <xdr:rowOff>0</xdr:rowOff>
    </xdr:from>
    <xdr:to>
      <xdr:col>2</xdr:col>
      <xdr:colOff>733426</xdr:colOff>
      <xdr:row>3</xdr:row>
      <xdr:rowOff>0</xdr:rowOff>
    </xdr:to>
    <xdr:sp macro="[0]!FindCustomerRecord" textlink="">
      <xdr:nvSpPr>
        <xdr:cNvPr id="28" name="Rectangle 27">
          <a:extLst>
            <a:ext uri="{FF2B5EF4-FFF2-40B4-BE49-F238E27FC236}">
              <a16:creationId xmlns:a16="http://schemas.microsoft.com/office/drawing/2014/main" id="{C9EC90CF-E68D-DD38-5FB2-6C2560D77668}"/>
            </a:ext>
          </a:extLst>
        </xdr:cNvPr>
        <xdr:cNvSpPr/>
      </xdr:nvSpPr>
      <xdr:spPr>
        <a:xfrm>
          <a:off x="2571751" y="0"/>
          <a:ext cx="1295400" cy="542925"/>
        </a:xfrm>
        <a:prstGeom prst="rect">
          <a:avLst/>
        </a:prstGeom>
        <a:solidFill>
          <a:schemeClr val="accent3">
            <a:lumMod val="20000"/>
            <a:lumOff val="80000"/>
          </a:schemeClr>
        </a:solidFill>
        <a:ln>
          <a:solidFill>
            <a:schemeClr val="accent3">
              <a:lumMod val="50000"/>
            </a:schemeClr>
          </a:solidFill>
        </a:ln>
        <a:effectLst/>
        <a:scene3d>
          <a:camera prst="orthographicFront"/>
          <a:lightRig rig="threePt" dir="t"/>
        </a:scene3d>
        <a:sp3d>
          <a:bevelT prst="slop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chemeClr val="accent3">
                  <a:lumMod val="50000"/>
                </a:schemeClr>
              </a:solidFill>
            </a:rPr>
            <a:t>FIND</a:t>
          </a:r>
          <a:endParaRPr lang="en-US" sz="1400" b="1">
            <a:solidFill>
              <a:schemeClr val="accent3">
                <a:lumMod val="50000"/>
              </a:schemeClr>
            </a:solidFill>
          </a:endParaRPr>
        </a:p>
      </xdr:txBody>
    </xdr:sp>
    <xdr:clientData/>
  </xdr:twoCellAnchor>
  <xdr:twoCellAnchor>
    <xdr:from>
      <xdr:col>2</xdr:col>
      <xdr:colOff>733425</xdr:colOff>
      <xdr:row>0</xdr:row>
      <xdr:rowOff>0</xdr:rowOff>
    </xdr:from>
    <xdr:to>
      <xdr:col>3</xdr:col>
      <xdr:colOff>1095375</xdr:colOff>
      <xdr:row>3</xdr:row>
      <xdr:rowOff>0</xdr:rowOff>
    </xdr:to>
    <xdr:sp macro="[0]!ToggleSelectedCustomerStatus" textlink="">
      <xdr:nvSpPr>
        <xdr:cNvPr id="30" name="Rectangle 29">
          <a:extLst>
            <a:ext uri="{FF2B5EF4-FFF2-40B4-BE49-F238E27FC236}">
              <a16:creationId xmlns:a16="http://schemas.microsoft.com/office/drawing/2014/main" id="{6C30EA41-C056-448F-6058-4752112D1FD6}"/>
            </a:ext>
          </a:extLst>
        </xdr:cNvPr>
        <xdr:cNvSpPr/>
      </xdr:nvSpPr>
      <xdr:spPr>
        <a:xfrm>
          <a:off x="3867150" y="0"/>
          <a:ext cx="1285875" cy="542925"/>
        </a:xfrm>
        <a:prstGeom prst="rect">
          <a:avLst/>
        </a:prstGeom>
        <a:solidFill>
          <a:schemeClr val="accent3">
            <a:lumMod val="20000"/>
            <a:lumOff val="80000"/>
          </a:schemeClr>
        </a:solidFill>
        <a:ln>
          <a:solidFill>
            <a:schemeClr val="accent3">
              <a:lumMod val="50000"/>
            </a:schemeClr>
          </a:solidFill>
        </a:ln>
        <a:effectLst/>
        <a:scene3d>
          <a:camera prst="orthographicFront"/>
          <a:lightRig rig="threePt" dir="t"/>
        </a:scene3d>
        <a:sp3d>
          <a:bevelT prst="slop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chemeClr val="accent3">
                  <a:lumMod val="50000"/>
                </a:schemeClr>
              </a:solidFill>
            </a:rPr>
            <a:t>ACTIVATE</a:t>
          </a:r>
          <a:endParaRPr lang="en-US" sz="1400" b="1">
            <a:solidFill>
              <a:schemeClr val="accent3">
                <a:lumMod val="50000"/>
              </a:schemeClr>
            </a:solidFill>
          </a:endParaRPr>
        </a:p>
      </xdr:txBody>
    </xdr:sp>
    <xdr:clientData/>
  </xdr:twoCellAnchor>
  <xdr:twoCellAnchor>
    <xdr:from>
      <xdr:col>3</xdr:col>
      <xdr:colOff>1114425</xdr:colOff>
      <xdr:row>0</xdr:row>
      <xdr:rowOff>0</xdr:rowOff>
    </xdr:from>
    <xdr:to>
      <xdr:col>3</xdr:col>
      <xdr:colOff>2438400</xdr:colOff>
      <xdr:row>3</xdr:row>
      <xdr:rowOff>0</xdr:rowOff>
    </xdr:to>
    <xdr:sp macro="[0]!DeleteSelectedCustomer" textlink="">
      <xdr:nvSpPr>
        <xdr:cNvPr id="31" name="Rectangle 30">
          <a:extLst>
            <a:ext uri="{FF2B5EF4-FFF2-40B4-BE49-F238E27FC236}">
              <a16:creationId xmlns:a16="http://schemas.microsoft.com/office/drawing/2014/main" id="{1CD68B23-A762-2621-79A5-69EBB8FD2822}"/>
            </a:ext>
          </a:extLst>
        </xdr:cNvPr>
        <xdr:cNvSpPr/>
      </xdr:nvSpPr>
      <xdr:spPr>
        <a:xfrm>
          <a:off x="5172075" y="0"/>
          <a:ext cx="1323975" cy="542925"/>
        </a:xfrm>
        <a:prstGeom prst="rect">
          <a:avLst/>
        </a:prstGeom>
        <a:solidFill>
          <a:schemeClr val="accent2">
            <a:lumMod val="20000"/>
            <a:lumOff val="80000"/>
          </a:schemeClr>
        </a:solidFill>
        <a:ln>
          <a:solidFill>
            <a:schemeClr val="accent3">
              <a:lumMod val="50000"/>
            </a:schemeClr>
          </a:solidFill>
        </a:ln>
        <a:effectLst/>
        <a:scene3d>
          <a:camera prst="orthographicFront"/>
          <a:lightRig rig="threePt" dir="t"/>
        </a:scene3d>
        <a:sp3d>
          <a:bevelT prst="slop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chemeClr val="accent2"/>
              </a:solidFill>
            </a:rPr>
            <a:t>DELETE</a:t>
          </a:r>
          <a:endParaRPr lang="en-US" sz="1400" b="1">
            <a:solidFill>
              <a:schemeClr val="accent2"/>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781050</xdr:colOff>
      <xdr:row>0</xdr:row>
      <xdr:rowOff>0</xdr:rowOff>
    </xdr:from>
    <xdr:to>
      <xdr:col>7</xdr:col>
      <xdr:colOff>228600</xdr:colOff>
      <xdr:row>3</xdr:row>
      <xdr:rowOff>0</xdr:rowOff>
    </xdr:to>
    <xdr:sp macro="[0]!GoToHome" textlink="">
      <xdr:nvSpPr>
        <xdr:cNvPr id="2" name="Rectangle 1">
          <a:extLst>
            <a:ext uri="{FF2B5EF4-FFF2-40B4-BE49-F238E27FC236}">
              <a16:creationId xmlns:a16="http://schemas.microsoft.com/office/drawing/2014/main" id="{C858A4A5-CCB2-4223-9679-333314B3B42F}"/>
            </a:ext>
          </a:extLst>
        </xdr:cNvPr>
        <xdr:cNvSpPr/>
      </xdr:nvSpPr>
      <xdr:spPr>
        <a:xfrm>
          <a:off x="6505575" y="0"/>
          <a:ext cx="1390650" cy="542925"/>
        </a:xfrm>
        <a:prstGeom prst="rect">
          <a:avLst/>
        </a:prstGeom>
        <a:solidFill>
          <a:schemeClr val="accent3">
            <a:lumMod val="20000"/>
            <a:lumOff val="80000"/>
          </a:schemeClr>
        </a:solidFill>
        <a:ln>
          <a:noFill/>
        </a:ln>
        <a:effectLst/>
        <a:scene3d>
          <a:camera prst="orthographicFront"/>
          <a:lightRig rig="threePt" dir="t"/>
        </a:scene3d>
        <a:sp3d>
          <a:bevelT prst="slop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solidFill>
                <a:schemeClr val="accent3">
                  <a:lumMod val="50000"/>
                </a:schemeClr>
              </a:solidFill>
            </a:rPr>
            <a:t>HOME</a:t>
          </a:r>
        </a:p>
      </xdr:txBody>
    </xdr:sp>
    <xdr:clientData/>
  </xdr:twoCellAnchor>
  <xdr:twoCellAnchor>
    <xdr:from>
      <xdr:col>0</xdr:col>
      <xdr:colOff>0</xdr:colOff>
      <xdr:row>0</xdr:row>
      <xdr:rowOff>0</xdr:rowOff>
    </xdr:from>
    <xdr:to>
      <xdr:col>1</xdr:col>
      <xdr:colOff>400050</xdr:colOff>
      <xdr:row>3</xdr:row>
      <xdr:rowOff>0</xdr:rowOff>
    </xdr:to>
    <xdr:sp macro="[0]!NewProductRecord" textlink="">
      <xdr:nvSpPr>
        <xdr:cNvPr id="3" name="Rectangle 2">
          <a:extLst>
            <a:ext uri="{FF2B5EF4-FFF2-40B4-BE49-F238E27FC236}">
              <a16:creationId xmlns:a16="http://schemas.microsoft.com/office/drawing/2014/main" id="{64743D12-9361-4868-95DC-00E36A61AA9C}"/>
            </a:ext>
          </a:extLst>
        </xdr:cNvPr>
        <xdr:cNvSpPr/>
      </xdr:nvSpPr>
      <xdr:spPr>
        <a:xfrm>
          <a:off x="0" y="0"/>
          <a:ext cx="1285875" cy="542925"/>
        </a:xfrm>
        <a:prstGeom prst="rect">
          <a:avLst/>
        </a:prstGeom>
        <a:solidFill>
          <a:schemeClr val="accent3">
            <a:lumMod val="20000"/>
            <a:lumOff val="80000"/>
          </a:schemeClr>
        </a:solidFill>
        <a:ln>
          <a:solidFill>
            <a:schemeClr val="accent3">
              <a:lumMod val="50000"/>
            </a:schemeClr>
          </a:solidFill>
        </a:ln>
        <a:effectLst/>
        <a:scene3d>
          <a:camera prst="orthographicFront"/>
          <a:lightRig rig="threePt" dir="t"/>
        </a:scene3d>
        <a:sp3d>
          <a:bevelT prst="slop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chemeClr val="accent3">
                  <a:lumMod val="50000"/>
                </a:schemeClr>
              </a:solidFill>
            </a:rPr>
            <a:t>NEW</a:t>
          </a:r>
          <a:endParaRPr lang="en-US" sz="1400" b="1">
            <a:solidFill>
              <a:schemeClr val="accent3">
                <a:lumMod val="50000"/>
              </a:schemeClr>
            </a:solidFill>
          </a:endParaRPr>
        </a:p>
      </xdr:txBody>
    </xdr:sp>
    <xdr:clientData/>
  </xdr:twoCellAnchor>
  <xdr:twoCellAnchor>
    <xdr:from>
      <xdr:col>1</xdr:col>
      <xdr:colOff>400050</xdr:colOff>
      <xdr:row>0</xdr:row>
      <xdr:rowOff>0</xdr:rowOff>
    </xdr:from>
    <xdr:to>
      <xdr:col>1</xdr:col>
      <xdr:colOff>1685925</xdr:colOff>
      <xdr:row>3</xdr:row>
      <xdr:rowOff>0</xdr:rowOff>
    </xdr:to>
    <xdr:sp macro="[0]!SaveProductRecord" textlink="">
      <xdr:nvSpPr>
        <xdr:cNvPr id="4" name="Rectangle 3">
          <a:extLst>
            <a:ext uri="{FF2B5EF4-FFF2-40B4-BE49-F238E27FC236}">
              <a16:creationId xmlns:a16="http://schemas.microsoft.com/office/drawing/2014/main" id="{502B9C11-582A-4A0F-BF51-CBA05110AE8F}"/>
            </a:ext>
          </a:extLst>
        </xdr:cNvPr>
        <xdr:cNvSpPr/>
      </xdr:nvSpPr>
      <xdr:spPr>
        <a:xfrm>
          <a:off x="1285875" y="0"/>
          <a:ext cx="1285875" cy="542925"/>
        </a:xfrm>
        <a:prstGeom prst="rect">
          <a:avLst/>
        </a:prstGeom>
        <a:solidFill>
          <a:schemeClr val="accent3">
            <a:lumMod val="20000"/>
            <a:lumOff val="80000"/>
          </a:schemeClr>
        </a:solidFill>
        <a:ln>
          <a:solidFill>
            <a:schemeClr val="accent3">
              <a:lumMod val="50000"/>
            </a:schemeClr>
          </a:solidFill>
        </a:ln>
        <a:effectLst/>
        <a:scene3d>
          <a:camera prst="orthographicFront"/>
          <a:lightRig rig="threePt" dir="t"/>
        </a:scene3d>
        <a:sp3d>
          <a:bevelT prst="slop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chemeClr val="accent3">
                  <a:lumMod val="50000"/>
                </a:schemeClr>
              </a:solidFill>
            </a:rPr>
            <a:t>SAVE</a:t>
          </a:r>
          <a:endParaRPr lang="en-US" sz="1400" b="1">
            <a:solidFill>
              <a:schemeClr val="accent3">
                <a:lumMod val="50000"/>
              </a:schemeClr>
            </a:solidFill>
          </a:endParaRPr>
        </a:p>
      </xdr:txBody>
    </xdr:sp>
    <xdr:clientData/>
  </xdr:twoCellAnchor>
  <xdr:twoCellAnchor>
    <xdr:from>
      <xdr:col>1</xdr:col>
      <xdr:colOff>1685926</xdr:colOff>
      <xdr:row>0</xdr:row>
      <xdr:rowOff>0</xdr:rowOff>
    </xdr:from>
    <xdr:to>
      <xdr:col>3</xdr:col>
      <xdr:colOff>38101</xdr:colOff>
      <xdr:row>3</xdr:row>
      <xdr:rowOff>0</xdr:rowOff>
    </xdr:to>
    <xdr:sp macro="[0]!FindProductRecord" textlink="">
      <xdr:nvSpPr>
        <xdr:cNvPr id="5" name="Rectangle 4">
          <a:extLst>
            <a:ext uri="{FF2B5EF4-FFF2-40B4-BE49-F238E27FC236}">
              <a16:creationId xmlns:a16="http://schemas.microsoft.com/office/drawing/2014/main" id="{F71BDAB0-3095-44BA-983F-DCA654479EF3}"/>
            </a:ext>
          </a:extLst>
        </xdr:cNvPr>
        <xdr:cNvSpPr/>
      </xdr:nvSpPr>
      <xdr:spPr>
        <a:xfrm>
          <a:off x="2571751" y="0"/>
          <a:ext cx="1295400" cy="542925"/>
        </a:xfrm>
        <a:prstGeom prst="rect">
          <a:avLst/>
        </a:prstGeom>
        <a:solidFill>
          <a:schemeClr val="accent3">
            <a:lumMod val="20000"/>
            <a:lumOff val="80000"/>
          </a:schemeClr>
        </a:solidFill>
        <a:ln>
          <a:solidFill>
            <a:schemeClr val="accent3">
              <a:lumMod val="50000"/>
            </a:schemeClr>
          </a:solidFill>
        </a:ln>
        <a:effectLst/>
        <a:scene3d>
          <a:camera prst="orthographicFront"/>
          <a:lightRig rig="threePt" dir="t"/>
        </a:scene3d>
        <a:sp3d>
          <a:bevelT prst="slop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chemeClr val="accent3">
                  <a:lumMod val="50000"/>
                </a:schemeClr>
              </a:solidFill>
            </a:rPr>
            <a:t>FIND</a:t>
          </a:r>
          <a:endParaRPr lang="en-US" sz="1400" b="1">
            <a:solidFill>
              <a:schemeClr val="accent3">
                <a:lumMod val="50000"/>
              </a:schemeClr>
            </a:solidFill>
          </a:endParaRPr>
        </a:p>
      </xdr:txBody>
    </xdr:sp>
    <xdr:clientData/>
  </xdr:twoCellAnchor>
  <xdr:twoCellAnchor>
    <xdr:from>
      <xdr:col>3</xdr:col>
      <xdr:colOff>38100</xdr:colOff>
      <xdr:row>0</xdr:row>
      <xdr:rowOff>0</xdr:rowOff>
    </xdr:from>
    <xdr:to>
      <xdr:col>4</xdr:col>
      <xdr:colOff>514350</xdr:colOff>
      <xdr:row>3</xdr:row>
      <xdr:rowOff>0</xdr:rowOff>
    </xdr:to>
    <xdr:sp macro="[0]!ToggleSelectedProductStatus" textlink="">
      <xdr:nvSpPr>
        <xdr:cNvPr id="6" name="Rectangle 5">
          <a:extLst>
            <a:ext uri="{FF2B5EF4-FFF2-40B4-BE49-F238E27FC236}">
              <a16:creationId xmlns:a16="http://schemas.microsoft.com/office/drawing/2014/main" id="{76796EBA-BAD8-4D78-831C-F187AF4BBEA7}"/>
            </a:ext>
          </a:extLst>
        </xdr:cNvPr>
        <xdr:cNvSpPr/>
      </xdr:nvSpPr>
      <xdr:spPr>
        <a:xfrm>
          <a:off x="3867150" y="0"/>
          <a:ext cx="1285875" cy="542925"/>
        </a:xfrm>
        <a:prstGeom prst="rect">
          <a:avLst/>
        </a:prstGeom>
        <a:solidFill>
          <a:schemeClr val="accent3">
            <a:lumMod val="20000"/>
            <a:lumOff val="80000"/>
          </a:schemeClr>
        </a:solidFill>
        <a:ln>
          <a:solidFill>
            <a:schemeClr val="accent3">
              <a:lumMod val="50000"/>
            </a:schemeClr>
          </a:solidFill>
        </a:ln>
        <a:effectLst/>
        <a:scene3d>
          <a:camera prst="orthographicFront"/>
          <a:lightRig rig="threePt" dir="t"/>
        </a:scene3d>
        <a:sp3d>
          <a:bevelT prst="slop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chemeClr val="accent3">
                  <a:lumMod val="50000"/>
                </a:schemeClr>
              </a:solidFill>
            </a:rPr>
            <a:t>ACTIVATE</a:t>
          </a:r>
          <a:endParaRPr lang="en-US" sz="1400" b="1">
            <a:solidFill>
              <a:schemeClr val="accent3">
                <a:lumMod val="50000"/>
              </a:schemeClr>
            </a:solidFill>
          </a:endParaRPr>
        </a:p>
      </xdr:txBody>
    </xdr:sp>
    <xdr:clientData/>
  </xdr:twoCellAnchor>
  <xdr:twoCellAnchor>
    <xdr:from>
      <xdr:col>4</xdr:col>
      <xdr:colOff>533400</xdr:colOff>
      <xdr:row>0</xdr:row>
      <xdr:rowOff>0</xdr:rowOff>
    </xdr:from>
    <xdr:to>
      <xdr:col>5</xdr:col>
      <xdr:colOff>771525</xdr:colOff>
      <xdr:row>3</xdr:row>
      <xdr:rowOff>0</xdr:rowOff>
    </xdr:to>
    <xdr:sp macro="[0]!DeleteSelectedProduct" textlink="">
      <xdr:nvSpPr>
        <xdr:cNvPr id="7" name="Rectangle 6">
          <a:extLst>
            <a:ext uri="{FF2B5EF4-FFF2-40B4-BE49-F238E27FC236}">
              <a16:creationId xmlns:a16="http://schemas.microsoft.com/office/drawing/2014/main" id="{82B25310-A133-4909-B7B4-D93EEC4ED342}"/>
            </a:ext>
          </a:extLst>
        </xdr:cNvPr>
        <xdr:cNvSpPr/>
      </xdr:nvSpPr>
      <xdr:spPr>
        <a:xfrm>
          <a:off x="5172075" y="0"/>
          <a:ext cx="1323975" cy="542925"/>
        </a:xfrm>
        <a:prstGeom prst="rect">
          <a:avLst/>
        </a:prstGeom>
        <a:solidFill>
          <a:schemeClr val="accent2">
            <a:lumMod val="20000"/>
            <a:lumOff val="80000"/>
          </a:schemeClr>
        </a:solidFill>
        <a:ln>
          <a:solidFill>
            <a:schemeClr val="accent3">
              <a:lumMod val="50000"/>
            </a:schemeClr>
          </a:solidFill>
        </a:ln>
        <a:effectLst/>
        <a:scene3d>
          <a:camera prst="orthographicFront"/>
          <a:lightRig rig="threePt" dir="t"/>
        </a:scene3d>
        <a:sp3d>
          <a:bevelT prst="slop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chemeClr val="accent2"/>
              </a:solidFill>
            </a:rPr>
            <a:t>DELETE</a:t>
          </a:r>
          <a:endParaRPr lang="en-US" sz="1400" b="1">
            <a:solidFill>
              <a:schemeClr val="accent2"/>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12</xdr:row>
      <xdr:rowOff>174625</xdr:rowOff>
    </xdr:from>
    <xdr:to>
      <xdr:col>9</xdr:col>
      <xdr:colOff>0</xdr:colOff>
      <xdr:row>16</xdr:row>
      <xdr:rowOff>0</xdr:rowOff>
    </xdr:to>
    <xdr:sp macro="[0]!SaveSettings" textlink="">
      <xdr:nvSpPr>
        <xdr:cNvPr id="2" name="Rectangle 1">
          <a:extLst>
            <a:ext uri="{FF2B5EF4-FFF2-40B4-BE49-F238E27FC236}">
              <a16:creationId xmlns:a16="http://schemas.microsoft.com/office/drawing/2014/main" id="{24DD29E0-D424-8AE8-5227-E559D2085F9D}"/>
            </a:ext>
          </a:extLst>
        </xdr:cNvPr>
        <xdr:cNvSpPr/>
      </xdr:nvSpPr>
      <xdr:spPr>
        <a:xfrm>
          <a:off x="9532938" y="2373313"/>
          <a:ext cx="1143000" cy="563562"/>
        </a:xfrm>
        <a:prstGeom prst="rect">
          <a:avLst/>
        </a:prstGeom>
        <a:solidFill>
          <a:srgbClr val="576B2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t>SAVE</a:t>
          </a:r>
          <a:endParaRPr lang="en-US" sz="1100" b="1"/>
        </a:p>
      </xdr:txBody>
    </xdr:sp>
    <xdr:clientData/>
  </xdr:twoCellAnchor>
  <xdr:twoCellAnchor>
    <xdr:from>
      <xdr:col>8</xdr:col>
      <xdr:colOff>1</xdr:colOff>
      <xdr:row>15</xdr:row>
      <xdr:rowOff>174626</xdr:rowOff>
    </xdr:from>
    <xdr:to>
      <xdr:col>9</xdr:col>
      <xdr:colOff>1</xdr:colOff>
      <xdr:row>19</xdr:row>
      <xdr:rowOff>0</xdr:rowOff>
    </xdr:to>
    <xdr:sp macro="[0]!GoToHome" textlink="">
      <xdr:nvSpPr>
        <xdr:cNvPr id="3" name="Rectangle 2">
          <a:extLst>
            <a:ext uri="{FF2B5EF4-FFF2-40B4-BE49-F238E27FC236}">
              <a16:creationId xmlns:a16="http://schemas.microsoft.com/office/drawing/2014/main" id="{3FE3153B-D2D9-478C-AE02-CD1EE6EFD3A9}"/>
            </a:ext>
          </a:extLst>
        </xdr:cNvPr>
        <xdr:cNvSpPr/>
      </xdr:nvSpPr>
      <xdr:spPr>
        <a:xfrm>
          <a:off x="9532939" y="2928939"/>
          <a:ext cx="1143000" cy="555624"/>
        </a:xfrm>
        <a:prstGeom prst="rect">
          <a:avLst/>
        </a:prstGeom>
        <a:solidFill>
          <a:schemeClr val="accent3">
            <a:lumMod val="20000"/>
            <a:lumOff val="80000"/>
          </a:schemeClr>
        </a:solidFill>
        <a:ln>
          <a:solidFill>
            <a:srgbClr val="576B2B"/>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solidFill>
                <a:schemeClr val="accent3">
                  <a:lumMod val="50000"/>
                </a:schemeClr>
              </a:solidFill>
            </a:rPr>
            <a:t>HOME</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uneeb ur Rehman" refreshedDate="46231.659256250001" missingItemsLimit="0" createdVersion="8" refreshedVersion="8" minRefreshableVersion="3" recordCount="44" xr:uid="{E1232079-2891-42C8-8AB1-D7B0D9E9AD12}">
  <cacheSource type="worksheet">
    <worksheetSource name="DashboardDataTable"/>
  </cacheSource>
  <cacheFields count="16">
    <cacheField name="Invoice Number" numFmtId="0">
      <sharedItems/>
    </cacheField>
    <cacheField name="Invoice Date" numFmtId="164">
      <sharedItems containsSemiMixedTypes="0" containsNonDate="0" containsDate="1" containsString="0" minDate="2026-07-07T00:00:00" maxDate="2026-07-28T00:00:00"/>
    </cacheField>
    <cacheField name="Year" numFmtId="0">
      <sharedItems containsSemiMixedTypes="0" containsString="0" containsNumber="1" containsInteger="1" minValue="2026" maxValue="2026" count="1">
        <n v="2026"/>
      </sharedItems>
    </cacheField>
    <cacheField name="Month" numFmtId="0">
      <sharedItems count="1">
        <s v="Jul"/>
      </sharedItems>
    </cacheField>
    <cacheField name="Month Number" numFmtId="0">
      <sharedItems containsSemiMixedTypes="0" containsString="0" containsNumber="1" containsInteger="1" minValue="7" maxValue="7"/>
    </cacheField>
    <cacheField name="Period" numFmtId="17">
      <sharedItems containsSemiMixedTypes="0" containsNonDate="0" containsDate="1" containsString="0" minDate="2026-07-01T00:00:00" maxDate="2026-07-02T00:00:00" count="1">
        <d v="2026-07-01T00:00:00"/>
      </sharedItems>
    </cacheField>
    <cacheField name="Customer" numFmtId="0">
      <sharedItems count="8">
        <s v="Al-Madina Spices"/>
        <s v="Faisal General Store"/>
        <s v="Ahmed Traders"/>
        <s v="Pakistan Spice Centre"/>
        <s v="Bismillah Wholesale"/>
        <s v="Noor Enterprises"/>
        <s v="Usman Super Store"/>
        <s v="Faisal Traders"/>
      </sharedItems>
    </cacheField>
    <cacheField name="City" numFmtId="0">
      <sharedItems count="6">
        <s v="Lahore"/>
        <s v="Rawalpindi"/>
        <s v="Gujranwala"/>
        <s v="Peshawar"/>
        <s v="Faisalabad"/>
        <s v="Multan"/>
      </sharedItems>
    </cacheField>
    <cacheField name="Payment Status" numFmtId="0">
      <sharedItems count="3">
        <s v="PARTIALLY PAID"/>
        <s v="UNPAID"/>
        <s v="PAID"/>
      </sharedItems>
    </cacheField>
    <cacheField name="Product" numFmtId="0">
      <sharedItems count="8">
        <s v="RS1 Sabz Laichi"/>
        <s v="Dacow 320 Kaju"/>
        <s v="Sogi China"/>
        <s v="India Zeera"/>
        <s v="Brazil Long"/>
        <s v="American Badam 30/32"/>
        <s v="Khopra"/>
        <s v="Asta Mirch"/>
      </sharedItems>
    </cacheField>
    <cacheField name="Product Sales" numFmtId="4">
      <sharedItems containsSemiMixedTypes="0" containsString="0" containsNumber="1" minValue="2137.5" maxValue="2850000"/>
    </cacheField>
    <cacheField name="Invoice Sales" numFmtId="4">
      <sharedItems containsSemiMixedTypes="0" containsString="0" containsNumber="1" minValue="0" maxValue="15220125"/>
    </cacheField>
    <cacheField name="Amount Paid" numFmtId="4">
      <sharedItems containsSemiMixedTypes="0" containsString="0" containsNumber="1" containsInteger="1" minValue="0" maxValue="2900000"/>
    </cacheField>
    <cacheField name="Balance" numFmtId="4">
      <sharedItems containsSemiMixedTypes="0" containsString="0" containsNumber="1" minValue="0" maxValue="15220125"/>
    </cacheField>
    <cacheField name="Invoice Count" numFmtId="3">
      <sharedItems containsSemiMixedTypes="0" containsString="0" containsNumber="1" containsInteger="1" minValue="0" maxValue="1"/>
    </cacheField>
    <cacheField name="Due Date" numFmtId="164">
      <sharedItems containsNonDate="0" containsDate="1" containsString="0" containsBlank="1" minDate="2026-07-25T00:00:00" maxDate="2026-08-17T00:00:00"/>
    </cacheField>
  </cacheFields>
  <extLst>
    <ext xmlns:x14="http://schemas.microsoft.com/office/spreadsheetml/2009/9/main" uri="{725AE2AE-9491-48be-B2B4-4EB974FC3084}">
      <x14:pivotCacheDefinition pivotCacheId="210037608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
  <r>
    <s v="INV-2026-000001"/>
    <d v="2026-07-07T00:00:00"/>
    <x v="0"/>
    <x v="0"/>
    <n v="7"/>
    <x v="0"/>
    <x v="0"/>
    <x v="0"/>
    <x v="0"/>
    <x v="0"/>
    <n v="2850000"/>
    <n v="10317771.25"/>
    <n v="2900000"/>
    <n v="7417771.25"/>
    <n v="1"/>
    <d v="2026-07-27T00:00:00"/>
  </r>
  <r>
    <s v="INV-2026-000001"/>
    <d v="2026-07-16T00:00:00"/>
    <x v="0"/>
    <x v="0"/>
    <n v="7"/>
    <x v="0"/>
    <x v="0"/>
    <x v="0"/>
    <x v="0"/>
    <x v="1"/>
    <n v="440000"/>
    <n v="0"/>
    <n v="0"/>
    <n v="0"/>
    <n v="0"/>
    <m/>
  </r>
  <r>
    <s v="INV-2026-000001"/>
    <d v="2026-07-16T00:00:00"/>
    <x v="0"/>
    <x v="0"/>
    <n v="7"/>
    <x v="0"/>
    <x v="0"/>
    <x v="0"/>
    <x v="0"/>
    <x v="2"/>
    <n v="156000"/>
    <n v="0"/>
    <n v="0"/>
    <n v="0"/>
    <n v="0"/>
    <m/>
  </r>
  <r>
    <s v="INV-2026-000001"/>
    <d v="2026-07-16T00:00:00"/>
    <x v="0"/>
    <x v="0"/>
    <n v="7"/>
    <x v="0"/>
    <x v="0"/>
    <x v="0"/>
    <x v="0"/>
    <x v="3"/>
    <n v="2283937.5"/>
    <n v="0"/>
    <n v="0"/>
    <n v="0"/>
    <n v="0"/>
    <m/>
  </r>
  <r>
    <s v="INV-2026-000001"/>
    <d v="2026-07-16T00:00:00"/>
    <x v="0"/>
    <x v="0"/>
    <n v="7"/>
    <x v="0"/>
    <x v="0"/>
    <x v="0"/>
    <x v="0"/>
    <x v="0"/>
    <n v="2400000"/>
    <n v="0"/>
    <n v="0"/>
    <n v="0"/>
    <n v="0"/>
    <m/>
  </r>
  <r>
    <s v="INV-2026-000001"/>
    <d v="2026-07-16T00:00:00"/>
    <x v="0"/>
    <x v="0"/>
    <n v="7"/>
    <x v="0"/>
    <x v="0"/>
    <x v="0"/>
    <x v="0"/>
    <x v="2"/>
    <n v="1375000"/>
    <n v="0"/>
    <n v="0"/>
    <n v="0"/>
    <n v="0"/>
    <m/>
  </r>
  <r>
    <s v="INV-2026-000001"/>
    <d v="2026-07-16T00:00:00"/>
    <x v="0"/>
    <x v="0"/>
    <n v="7"/>
    <x v="0"/>
    <x v="0"/>
    <x v="0"/>
    <x v="0"/>
    <x v="2"/>
    <n v="12000"/>
    <n v="0"/>
    <n v="0"/>
    <n v="0"/>
    <n v="0"/>
    <m/>
  </r>
  <r>
    <s v="INV-2026-000001"/>
    <d v="2026-07-16T00:00:00"/>
    <x v="0"/>
    <x v="0"/>
    <n v="7"/>
    <x v="0"/>
    <x v="0"/>
    <x v="0"/>
    <x v="0"/>
    <x v="4"/>
    <n v="131250"/>
    <n v="0"/>
    <n v="0"/>
    <n v="0"/>
    <n v="0"/>
    <m/>
  </r>
  <r>
    <s v="INV-2026-000001"/>
    <d v="2026-07-16T00:00:00"/>
    <x v="0"/>
    <x v="0"/>
    <n v="7"/>
    <x v="0"/>
    <x v="0"/>
    <x v="0"/>
    <x v="0"/>
    <x v="5"/>
    <n v="115420"/>
    <n v="0"/>
    <n v="0"/>
    <n v="0"/>
    <n v="0"/>
    <m/>
  </r>
  <r>
    <s v="INV-2026-000001"/>
    <d v="2026-07-16T00:00:00"/>
    <x v="0"/>
    <x v="0"/>
    <n v="7"/>
    <x v="0"/>
    <x v="0"/>
    <x v="0"/>
    <x v="0"/>
    <x v="6"/>
    <n v="4701.25"/>
    <n v="0"/>
    <n v="0"/>
    <n v="0"/>
    <n v="0"/>
    <m/>
  </r>
  <r>
    <s v="INV-2026-000001"/>
    <d v="2026-07-16T00:00:00"/>
    <x v="0"/>
    <x v="0"/>
    <n v="7"/>
    <x v="0"/>
    <x v="0"/>
    <x v="0"/>
    <x v="0"/>
    <x v="7"/>
    <n v="2137.5"/>
    <n v="0"/>
    <n v="0"/>
    <n v="0"/>
    <n v="0"/>
    <m/>
  </r>
  <r>
    <s v="INV-2026-000001"/>
    <d v="2026-07-16T00:00:00"/>
    <x v="0"/>
    <x v="0"/>
    <n v="7"/>
    <x v="0"/>
    <x v="0"/>
    <x v="0"/>
    <x v="0"/>
    <x v="1"/>
    <n v="143000"/>
    <n v="0"/>
    <n v="0"/>
    <n v="0"/>
    <n v="0"/>
    <m/>
  </r>
  <r>
    <s v="INV-2026-000001"/>
    <d v="2026-07-16T00:00:00"/>
    <x v="0"/>
    <x v="0"/>
    <n v="7"/>
    <x v="0"/>
    <x v="0"/>
    <x v="0"/>
    <x v="0"/>
    <x v="2"/>
    <n v="13500"/>
    <n v="0"/>
    <n v="0"/>
    <n v="0"/>
    <n v="0"/>
    <m/>
  </r>
  <r>
    <s v="INV-2026-000001"/>
    <d v="2026-07-16T00:00:00"/>
    <x v="0"/>
    <x v="0"/>
    <n v="7"/>
    <x v="0"/>
    <x v="0"/>
    <x v="0"/>
    <x v="0"/>
    <x v="4"/>
    <n v="131250"/>
    <n v="0"/>
    <n v="0"/>
    <n v="0"/>
    <n v="0"/>
    <m/>
  </r>
  <r>
    <s v="INV-2026-000001"/>
    <d v="2026-07-16T00:00:00"/>
    <x v="0"/>
    <x v="0"/>
    <n v="7"/>
    <x v="0"/>
    <x v="0"/>
    <x v="0"/>
    <x v="0"/>
    <x v="5"/>
    <n v="44700"/>
    <n v="0"/>
    <n v="0"/>
    <n v="0"/>
    <n v="0"/>
    <m/>
  </r>
  <r>
    <s v="INV-2026-000001"/>
    <d v="2026-07-16T00:00:00"/>
    <x v="0"/>
    <x v="0"/>
    <n v="7"/>
    <x v="0"/>
    <x v="0"/>
    <x v="0"/>
    <x v="0"/>
    <x v="6"/>
    <n v="214875"/>
    <n v="0"/>
    <n v="0"/>
    <n v="0"/>
    <n v="0"/>
    <m/>
  </r>
  <r>
    <s v="INV-2026-000011"/>
    <d v="2026-07-16T00:00:00"/>
    <x v="0"/>
    <x v="0"/>
    <n v="7"/>
    <x v="0"/>
    <x v="1"/>
    <x v="1"/>
    <x v="1"/>
    <x v="6"/>
    <n v="214875"/>
    <n v="214875"/>
    <n v="0"/>
    <n v="214875"/>
    <n v="1"/>
    <d v="2026-07-25T00:00:00"/>
  </r>
  <r>
    <s v="INV-2026-000012"/>
    <d v="2026-07-19T00:00:00"/>
    <x v="0"/>
    <x v="0"/>
    <n v="7"/>
    <x v="0"/>
    <x v="2"/>
    <x v="1"/>
    <x v="1"/>
    <x v="5"/>
    <n v="625586"/>
    <n v="625586"/>
    <n v="0"/>
    <n v="625586"/>
    <n v="1"/>
    <d v="2026-07-25T00:00:00"/>
  </r>
  <r>
    <s v="INV-2026-000013"/>
    <d v="2026-07-20T00:00:00"/>
    <x v="0"/>
    <x v="0"/>
    <n v="7"/>
    <x v="0"/>
    <x v="0"/>
    <x v="0"/>
    <x v="2"/>
    <x v="7"/>
    <n v="101675"/>
    <n v="161675"/>
    <n v="161675"/>
    <n v="0"/>
    <n v="1"/>
    <d v="2026-07-25T00:00:00"/>
  </r>
  <r>
    <s v="INV-2026-000013"/>
    <d v="2026-07-20T00:00:00"/>
    <x v="0"/>
    <x v="0"/>
    <n v="7"/>
    <x v="0"/>
    <x v="0"/>
    <x v="0"/>
    <x v="2"/>
    <x v="1"/>
    <n v="60000"/>
    <n v="0"/>
    <n v="0"/>
    <n v="0"/>
    <n v="0"/>
    <m/>
  </r>
  <r>
    <s v="INV-2026-000014"/>
    <d v="2026-07-27T00:00:00"/>
    <x v="0"/>
    <x v="0"/>
    <n v="7"/>
    <x v="0"/>
    <x v="3"/>
    <x v="2"/>
    <x v="0"/>
    <x v="7"/>
    <n v="612500"/>
    <n v="2825000"/>
    <n v="1412500"/>
    <n v="1412500"/>
    <n v="1"/>
    <d v="2026-07-27T00:00:00"/>
  </r>
  <r>
    <s v="INV-2026-000014"/>
    <d v="2026-07-27T00:00:00"/>
    <x v="0"/>
    <x v="0"/>
    <n v="7"/>
    <x v="0"/>
    <x v="3"/>
    <x v="2"/>
    <x v="0"/>
    <x v="0"/>
    <n v="800000"/>
    <n v="0"/>
    <n v="0"/>
    <n v="0"/>
    <n v="0"/>
    <m/>
  </r>
  <r>
    <s v="INV-2026-000014"/>
    <d v="2026-07-27T00:00:00"/>
    <x v="0"/>
    <x v="0"/>
    <n v="7"/>
    <x v="0"/>
    <x v="3"/>
    <x v="2"/>
    <x v="0"/>
    <x v="7"/>
    <n v="612500"/>
    <n v="0"/>
    <n v="0"/>
    <n v="0"/>
    <n v="0"/>
    <m/>
  </r>
  <r>
    <s v="INV-2026-000014"/>
    <d v="2026-07-27T00:00:00"/>
    <x v="0"/>
    <x v="0"/>
    <n v="7"/>
    <x v="0"/>
    <x v="3"/>
    <x v="2"/>
    <x v="0"/>
    <x v="0"/>
    <n v="800000"/>
    <n v="0"/>
    <n v="0"/>
    <n v="0"/>
    <n v="0"/>
    <m/>
  </r>
  <r>
    <s v="INV-2026-000015"/>
    <d v="2026-07-27T00:00:00"/>
    <x v="0"/>
    <x v="0"/>
    <n v="7"/>
    <x v="0"/>
    <x v="4"/>
    <x v="3"/>
    <x v="1"/>
    <x v="0"/>
    <n v="1000000"/>
    <n v="15220125"/>
    <n v="0"/>
    <n v="15220125"/>
    <n v="1"/>
    <d v="2026-07-30T00:00:00"/>
  </r>
  <r>
    <s v="INV-2026-000015"/>
    <d v="2026-07-27T00:00:00"/>
    <x v="0"/>
    <x v="0"/>
    <n v="7"/>
    <x v="0"/>
    <x v="4"/>
    <x v="3"/>
    <x v="1"/>
    <x v="0"/>
    <n v="1000000"/>
    <n v="0"/>
    <n v="0"/>
    <n v="0"/>
    <n v="0"/>
    <m/>
  </r>
  <r>
    <s v="INV-2026-000015"/>
    <d v="2026-07-27T00:00:00"/>
    <x v="0"/>
    <x v="0"/>
    <n v="7"/>
    <x v="0"/>
    <x v="4"/>
    <x v="3"/>
    <x v="1"/>
    <x v="0"/>
    <n v="1000000"/>
    <n v="0"/>
    <n v="0"/>
    <n v="0"/>
    <n v="0"/>
    <m/>
  </r>
  <r>
    <s v="INV-2026-000015"/>
    <d v="2026-07-27T00:00:00"/>
    <x v="0"/>
    <x v="0"/>
    <n v="7"/>
    <x v="0"/>
    <x v="4"/>
    <x v="3"/>
    <x v="1"/>
    <x v="0"/>
    <n v="1000000"/>
    <n v="0"/>
    <n v="0"/>
    <n v="0"/>
    <n v="0"/>
    <m/>
  </r>
  <r>
    <s v="INV-2026-000015"/>
    <d v="2026-07-27T00:00:00"/>
    <x v="0"/>
    <x v="0"/>
    <n v="7"/>
    <x v="0"/>
    <x v="4"/>
    <x v="3"/>
    <x v="1"/>
    <x v="0"/>
    <n v="1000000"/>
    <n v="0"/>
    <n v="0"/>
    <n v="0"/>
    <n v="0"/>
    <m/>
  </r>
  <r>
    <s v="INV-2026-000015"/>
    <d v="2026-07-27T00:00:00"/>
    <x v="0"/>
    <x v="0"/>
    <n v="7"/>
    <x v="0"/>
    <x v="4"/>
    <x v="3"/>
    <x v="1"/>
    <x v="0"/>
    <n v="1000000"/>
    <n v="0"/>
    <n v="0"/>
    <n v="0"/>
    <n v="0"/>
    <m/>
  </r>
  <r>
    <s v="INV-2026-000015"/>
    <d v="2026-07-27T00:00:00"/>
    <x v="0"/>
    <x v="0"/>
    <n v="7"/>
    <x v="0"/>
    <x v="4"/>
    <x v="3"/>
    <x v="1"/>
    <x v="0"/>
    <n v="1000000"/>
    <n v="0"/>
    <n v="0"/>
    <n v="0"/>
    <n v="0"/>
    <m/>
  </r>
  <r>
    <s v="INV-2026-000015"/>
    <d v="2026-07-27T00:00:00"/>
    <x v="0"/>
    <x v="0"/>
    <n v="7"/>
    <x v="0"/>
    <x v="4"/>
    <x v="3"/>
    <x v="1"/>
    <x v="0"/>
    <n v="1000000"/>
    <n v="0"/>
    <n v="0"/>
    <n v="0"/>
    <n v="0"/>
    <m/>
  </r>
  <r>
    <s v="INV-2026-000015"/>
    <d v="2026-07-27T00:00:00"/>
    <x v="0"/>
    <x v="0"/>
    <n v="7"/>
    <x v="0"/>
    <x v="4"/>
    <x v="3"/>
    <x v="1"/>
    <x v="0"/>
    <n v="1000000"/>
    <n v="0"/>
    <n v="0"/>
    <n v="0"/>
    <n v="0"/>
    <m/>
  </r>
  <r>
    <s v="INV-2026-000015"/>
    <d v="2026-07-27T00:00:00"/>
    <x v="0"/>
    <x v="0"/>
    <n v="7"/>
    <x v="0"/>
    <x v="4"/>
    <x v="3"/>
    <x v="1"/>
    <x v="0"/>
    <n v="1000000"/>
    <n v="0"/>
    <n v="0"/>
    <n v="0"/>
    <n v="0"/>
    <m/>
  </r>
  <r>
    <s v="INV-2026-000015"/>
    <d v="2026-07-27T00:00:00"/>
    <x v="0"/>
    <x v="0"/>
    <n v="7"/>
    <x v="0"/>
    <x v="4"/>
    <x v="3"/>
    <x v="1"/>
    <x v="0"/>
    <n v="1000000"/>
    <n v="0"/>
    <n v="0"/>
    <n v="0"/>
    <n v="0"/>
    <m/>
  </r>
  <r>
    <s v="INV-2026-000015"/>
    <d v="2026-07-27T00:00:00"/>
    <x v="0"/>
    <x v="0"/>
    <n v="7"/>
    <x v="0"/>
    <x v="4"/>
    <x v="3"/>
    <x v="1"/>
    <x v="0"/>
    <n v="1000000"/>
    <n v="0"/>
    <n v="0"/>
    <n v="0"/>
    <n v="0"/>
    <m/>
  </r>
  <r>
    <s v="INV-2026-000015"/>
    <d v="2026-07-27T00:00:00"/>
    <x v="0"/>
    <x v="0"/>
    <n v="7"/>
    <x v="0"/>
    <x v="4"/>
    <x v="3"/>
    <x v="1"/>
    <x v="0"/>
    <n v="1000000"/>
    <n v="0"/>
    <n v="0"/>
    <n v="0"/>
    <n v="0"/>
    <m/>
  </r>
  <r>
    <s v="INV-2026-000015"/>
    <d v="2026-07-27T00:00:00"/>
    <x v="0"/>
    <x v="0"/>
    <n v="7"/>
    <x v="0"/>
    <x v="4"/>
    <x v="3"/>
    <x v="1"/>
    <x v="0"/>
    <n v="1000000"/>
    <n v="0"/>
    <n v="0"/>
    <n v="0"/>
    <n v="0"/>
    <m/>
  </r>
  <r>
    <s v="INV-2026-000015"/>
    <d v="2026-07-27T00:00:00"/>
    <x v="0"/>
    <x v="0"/>
    <n v="7"/>
    <x v="0"/>
    <x v="4"/>
    <x v="3"/>
    <x v="1"/>
    <x v="0"/>
    <n v="1000000"/>
    <n v="0"/>
    <n v="0"/>
    <n v="0"/>
    <n v="0"/>
    <m/>
  </r>
  <r>
    <s v="INV-2026-000015"/>
    <d v="2026-07-27T00:00:00"/>
    <x v="0"/>
    <x v="0"/>
    <n v="7"/>
    <x v="0"/>
    <x v="4"/>
    <x v="3"/>
    <x v="1"/>
    <x v="6"/>
    <n v="210125"/>
    <n v="0"/>
    <n v="0"/>
    <n v="0"/>
    <n v="0"/>
    <m/>
  </r>
  <r>
    <s v="INV-2026-000016"/>
    <d v="2026-07-27T00:00:00"/>
    <x v="0"/>
    <x v="0"/>
    <n v="7"/>
    <x v="0"/>
    <x v="5"/>
    <x v="4"/>
    <x v="1"/>
    <x v="6"/>
    <n v="608400"/>
    <n v="608400"/>
    <n v="0"/>
    <n v="608400"/>
    <n v="1"/>
    <d v="2026-08-10T00:00:00"/>
  </r>
  <r>
    <s v="INV-2026-000017"/>
    <d v="2026-07-27T00:00:00"/>
    <x v="0"/>
    <x v="0"/>
    <n v="7"/>
    <x v="0"/>
    <x v="6"/>
    <x v="5"/>
    <x v="1"/>
    <x v="1"/>
    <n v="300000"/>
    <n v="300000"/>
    <n v="0"/>
    <n v="300000"/>
    <n v="1"/>
    <d v="2026-08-01T00:00:00"/>
  </r>
  <r>
    <s v="INV-2026-000018"/>
    <d v="2026-07-27T00:00:00"/>
    <x v="0"/>
    <x v="0"/>
    <n v="7"/>
    <x v="0"/>
    <x v="7"/>
    <x v="3"/>
    <x v="0"/>
    <x v="2"/>
    <n v="192000"/>
    <n v="1692000"/>
    <n v="1000000"/>
    <n v="692000"/>
    <n v="1"/>
    <d v="2026-08-16T00:00:00"/>
  </r>
  <r>
    <s v="INV-2026-000018"/>
    <d v="2026-07-27T00:00:00"/>
    <x v="0"/>
    <x v="0"/>
    <n v="7"/>
    <x v="0"/>
    <x v="7"/>
    <x v="3"/>
    <x v="2"/>
    <x v="1"/>
    <n v="1500000"/>
    <n v="0"/>
    <n v="0"/>
    <n v="0"/>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E33C60B-ECA2-44DD-8C08-84178BA34806}" name="pvtDashStatus"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chartFormat="5">
  <location ref="T12:U15" firstHeaderRow="1" firstDataRow="1" firstDataCol="1"/>
  <pivotFields count="16">
    <pivotField showAll="0"/>
    <pivotField numFmtId="164" showAll="0"/>
    <pivotField showAll="0">
      <items count="2">
        <item x="0"/>
        <item t="default"/>
      </items>
    </pivotField>
    <pivotField showAll="0">
      <items count="2">
        <item x="0"/>
        <item t="default"/>
      </items>
    </pivotField>
    <pivotField showAll="0"/>
    <pivotField numFmtId="17" showAll="0"/>
    <pivotField showAll="0"/>
    <pivotField showAll="0"/>
    <pivotField axis="axisRow" showAll="0">
      <items count="4">
        <item x="2"/>
        <item x="0"/>
        <item x="1"/>
        <item t="default"/>
      </items>
    </pivotField>
    <pivotField showAll="0"/>
    <pivotField numFmtId="4" showAll="0"/>
    <pivotField numFmtId="4" showAll="0"/>
    <pivotField numFmtId="4" showAll="0"/>
    <pivotField numFmtId="4" showAll="0"/>
    <pivotField dataField="1" numFmtId="3" showAll="0"/>
    <pivotField showAll="0"/>
  </pivotFields>
  <rowFields count="1">
    <field x="8"/>
  </rowFields>
  <rowItems count="3">
    <i>
      <x/>
    </i>
    <i>
      <x v="1"/>
    </i>
    <i>
      <x v="2"/>
    </i>
  </rowItems>
  <colItems count="1">
    <i/>
  </colItems>
  <dataFields count="1">
    <dataField name="Invoices" fld="14" baseField="0" baseItem="0" numFmtId="3"/>
  </dataField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8" count="1" selected="0">
            <x v="0"/>
          </reference>
        </references>
      </pivotArea>
    </chartFormat>
    <chartFormat chart="0" format="2">
      <pivotArea type="data" outline="0" fieldPosition="0">
        <references count="2">
          <reference field="4294967294" count="1" selected="0">
            <x v="0"/>
          </reference>
          <reference field="8" count="1" selected="0">
            <x v="1"/>
          </reference>
        </references>
      </pivotArea>
    </chartFormat>
    <chartFormat chart="0" format="3">
      <pivotArea type="data" outline="0" fieldPosition="0">
        <references count="2">
          <reference field="4294967294" count="1" selected="0">
            <x v="0"/>
          </reference>
          <reference field="8"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F020B9D-8E7E-4F2D-BCA7-535C569FA085}" name="pvtDashProductSales" cacheId="0" applyNumberFormats="0" applyBorderFormats="0" applyFontFormats="0" applyPatternFormats="0" applyAlignmentFormats="0" applyWidthHeightFormats="1" dataCaption="Values" showError="1" updatedVersion="8" minRefreshableVersion="3" showDrill="0" rowGrandTotals="0" colGrandTotals="0" itemPrintTitles="1" createdVersion="8" indent="0" showHeaders="0" compact="0" compactData="0" multipleFieldFilters="0">
  <location ref="N10:P18" firstHeaderRow="0" firstDataRow="1" firstDataCol="1"/>
  <pivotFields count="16">
    <pivotField compact="0" outline="0" showAll="0"/>
    <pivotField compact="0" numFmtId="164" outline="0" showAll="0"/>
    <pivotField compact="0" outline="0" showAll="0">
      <items count="2">
        <item x="0"/>
        <item t="default"/>
      </items>
    </pivotField>
    <pivotField compact="0" outline="0" showAll="0">
      <items count="2">
        <item x="0"/>
        <item t="default"/>
      </items>
    </pivotField>
    <pivotField compact="0" outline="0" showAll="0"/>
    <pivotField compact="0" numFmtId="17" outline="0" showAll="0"/>
    <pivotField compact="0" outline="0" showAll="0"/>
    <pivotField compact="0" outline="0" showAll="0"/>
    <pivotField compact="0" outline="0" showAll="0"/>
    <pivotField axis="axisRow" compact="0" outline="0" showAll="0" measureFilter="1" sortType="descending" defaultSubtotal="0">
      <items count="8">
        <item x="5"/>
        <item x="7"/>
        <item x="4"/>
        <item x="1"/>
        <item x="3"/>
        <item x="6"/>
        <item x="0"/>
        <item x="2"/>
      </items>
      <autoSortScope>
        <pivotArea dataOnly="0" outline="0" fieldPosition="0">
          <references count="1">
            <reference field="4294967294" count="1" selected="0">
              <x v="0"/>
            </reference>
          </references>
        </pivotArea>
      </autoSortScope>
    </pivotField>
    <pivotField dataField="1" compact="0" numFmtId="4" outline="0" showAll="0"/>
    <pivotField compact="0" numFmtId="4" outline="0" showAll="0"/>
    <pivotField compact="0" numFmtId="4" outline="0" showAll="0"/>
    <pivotField compact="0" numFmtId="4" outline="0" showAll="0"/>
    <pivotField compact="0" numFmtId="3" outline="0" showAll="0"/>
    <pivotField compact="0" outline="0" showAll="0"/>
  </pivotFields>
  <rowFields count="1">
    <field x="9"/>
  </rowFields>
  <rowItems count="8">
    <i>
      <x v="6"/>
    </i>
    <i>
      <x v="3"/>
    </i>
    <i>
      <x v="4"/>
    </i>
    <i>
      <x v="7"/>
    </i>
    <i>
      <x v="1"/>
    </i>
    <i>
      <x v="5"/>
    </i>
    <i>
      <x/>
    </i>
    <i>
      <x v="2"/>
    </i>
  </rowItems>
  <colFields count="1">
    <field x="-2"/>
  </colFields>
  <colItems count="2">
    <i>
      <x/>
    </i>
    <i i="1">
      <x v="1"/>
    </i>
  </colItems>
  <dataFields count="2">
    <dataField name="Sales" fld="10" baseField="0" baseItem="0" numFmtId="168"/>
    <dataField name="Sum of Product Sales" fld="10" baseField="0" baseItem="0" numFmtId="170"/>
  </dataFields>
  <formats count="39">
    <format dxfId="73">
      <pivotArea type="all" dataOnly="0" outline="0" fieldPosition="0"/>
    </format>
    <format dxfId="72">
      <pivotArea outline="0" collapsedLevelsAreSubtotals="1" fieldPosition="0"/>
    </format>
    <format dxfId="71">
      <pivotArea field="9" type="button" dataOnly="0" labelOnly="1" outline="0" axis="axisRow" fieldPosition="0"/>
    </format>
    <format dxfId="70">
      <pivotArea dataOnly="0" labelOnly="1" outline="0" fieldPosition="0">
        <references count="1">
          <reference field="9" count="0"/>
        </references>
      </pivotArea>
    </format>
    <format dxfId="69">
      <pivotArea dataOnly="0" labelOnly="1" outline="0" axis="axisValues" fieldPosition="0"/>
    </format>
    <format dxfId="68">
      <pivotArea type="all" dataOnly="0" outline="0" fieldPosition="0"/>
    </format>
    <format dxfId="67">
      <pivotArea outline="0" collapsedLevelsAreSubtotals="1" fieldPosition="0"/>
    </format>
    <format dxfId="66">
      <pivotArea field="9" type="button" dataOnly="0" labelOnly="1" outline="0" axis="axisRow" fieldPosition="0"/>
    </format>
    <format dxfId="65">
      <pivotArea dataOnly="0" labelOnly="1" outline="0" fieldPosition="0">
        <references count="1">
          <reference field="9" count="0"/>
        </references>
      </pivotArea>
    </format>
    <format dxfId="64">
      <pivotArea dataOnly="0" labelOnly="1" outline="0" axis="axisValues" fieldPosition="0"/>
    </format>
    <format dxfId="63">
      <pivotArea type="all" dataOnly="0" outline="0" fieldPosition="0"/>
    </format>
    <format dxfId="62">
      <pivotArea outline="0" collapsedLevelsAreSubtotals="1" fieldPosition="0"/>
    </format>
    <format dxfId="61">
      <pivotArea field="9" type="button" dataOnly="0" labelOnly="1" outline="0" axis="axisRow" fieldPosition="0"/>
    </format>
    <format dxfId="60">
      <pivotArea dataOnly="0" labelOnly="1" outline="0" fieldPosition="0">
        <references count="1">
          <reference field="9" count="0"/>
        </references>
      </pivotArea>
    </format>
    <format dxfId="59">
      <pivotArea dataOnly="0" labelOnly="1" outline="0" axis="axisValues" fieldPosition="0"/>
    </format>
    <format dxfId="58">
      <pivotArea type="all" dataOnly="0" outline="0" fieldPosition="0"/>
    </format>
    <format dxfId="57">
      <pivotArea outline="0" collapsedLevelsAreSubtotals="1" fieldPosition="0"/>
    </format>
    <format dxfId="56">
      <pivotArea field="9" type="button" dataOnly="0" labelOnly="1" outline="0" axis="axisRow" fieldPosition="0"/>
    </format>
    <format dxfId="55">
      <pivotArea dataOnly="0" labelOnly="1" outline="0" fieldPosition="0">
        <references count="1">
          <reference field="9" count="0"/>
        </references>
      </pivotArea>
    </format>
    <format dxfId="54">
      <pivotArea dataOnly="0" labelOnly="1" outline="0" axis="axisValues" fieldPosition="0"/>
    </format>
    <format dxfId="53">
      <pivotArea type="all" dataOnly="0" outline="0" fieldPosition="0"/>
    </format>
    <format dxfId="52">
      <pivotArea outline="0" collapsedLevelsAreSubtotals="1" fieldPosition="0"/>
    </format>
    <format dxfId="51">
      <pivotArea field="9" type="button" dataOnly="0" labelOnly="1" outline="0" axis="axisRow" fieldPosition="0"/>
    </format>
    <format dxfId="50">
      <pivotArea dataOnly="0" labelOnly="1" outline="0" fieldPosition="0">
        <references count="1">
          <reference field="9" count="0"/>
        </references>
      </pivotArea>
    </format>
    <format dxfId="49">
      <pivotArea dataOnly="0" labelOnly="1" outline="0" axis="axisValues" fieldPosition="0"/>
    </format>
    <format dxfId="48">
      <pivotArea field="9" type="button" dataOnly="0" labelOnly="1" outline="0" axis="axisRow" fieldPosition="0"/>
    </format>
    <format dxfId="47">
      <pivotArea dataOnly="0" labelOnly="1" outline="0" axis="axisValues" fieldPosition="0"/>
    </format>
    <format dxfId="46">
      <pivotArea field="9" type="button" dataOnly="0" labelOnly="1" outline="0" axis="axisRow" fieldPosition="0"/>
    </format>
    <format dxfId="45">
      <pivotArea dataOnly="0" labelOnly="1" outline="0" axis="axisValues" fieldPosition="0"/>
    </format>
    <format dxfId="44">
      <pivotArea field="9" type="button" dataOnly="0" labelOnly="1" outline="0" axis="axisRow" fieldPosition="0"/>
    </format>
    <format dxfId="43">
      <pivotArea dataOnly="0" labelOnly="1" outline="0" axis="axisValues" fieldPosition="0"/>
    </format>
    <format dxfId="42">
      <pivotArea field="9" type="button" dataOnly="0" labelOnly="1" outline="0" axis="axisRow" fieldPosition="0"/>
    </format>
    <format dxfId="41">
      <pivotArea dataOnly="0" labelOnly="1" outline="0" axis="axisValues" fieldPosition="0"/>
    </format>
    <format dxfId="40">
      <pivotArea field="9" type="button" dataOnly="0" labelOnly="1" outline="0" axis="axisRow" fieldPosition="0"/>
    </format>
    <format dxfId="39">
      <pivotArea dataOnly="0" labelOnly="1" outline="0" fieldPosition="0">
        <references count="1">
          <reference field="9" count="0"/>
        </references>
      </pivotArea>
    </format>
    <format dxfId="38">
      <pivotArea outline="0" collapsedLevelsAreSubtotals="1" fieldPosition="0"/>
    </format>
    <format dxfId="37">
      <pivotArea outline="0" fieldPosition="0">
        <references count="1">
          <reference field="4294967294" count="1" selected="0">
            <x v="1"/>
          </reference>
        </references>
      </pivotArea>
    </format>
    <format dxfId="36">
      <pivotArea dataOnly="0" labelOnly="1" outline="0" fieldPosition="0">
        <references count="1">
          <reference field="4294967294" count="1">
            <x v="1"/>
          </reference>
        </references>
      </pivotArea>
    </format>
    <format dxfId="35">
      <pivotArea dataOnly="0" labelOnly="1" outline="0" fieldPosition="0">
        <references count="1">
          <reference field="4294967294" count="1">
            <x v="0"/>
          </reference>
        </references>
      </pivotArea>
    </format>
  </formats>
  <conditionalFormats count="1">
    <conditionalFormat scope="field" priority="5">
      <pivotAreas count="1">
        <pivotArea outline="0" collapsedLevelsAreSubtotals="1" fieldPosition="0">
          <references count="2">
            <reference field="4294967294" count="1" selected="0">
              <x v="1"/>
            </reference>
            <reference field="9" count="0" selected="0"/>
          </references>
        </pivotArea>
      </pivotAreas>
    </conditionalFormat>
  </conditionalFormats>
  <pivotTableStyleInfo name="PivotStyleLight1" showRowHeaders="1" showColHeaders="1" showRowStripes="0" showColStripes="0" showLastColumn="1"/>
  <filters count="1">
    <filter fld="9" type="count" evalOrder="-1" id="1"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5D486BB-CC20-4D97-8027-A4036934FD3E}" name="pvtDashCitySales" cacheId="0" applyNumberFormats="0" applyBorderFormats="0" applyFontFormats="0" applyPatternFormats="0" applyAlignmentFormats="0" applyWidthHeightFormats="1" dataCaption="Values" showError="1" updatedVersion="8" minRefreshableVersion="3" showDrill="0" rowGrandTotals="0" colGrandTotals="0" itemPrintTitles="1" createdVersion="8" indent="0" showHeaders="0" compact="0" compactData="0" multipleFieldFilters="0">
  <location ref="J24:L30" firstHeaderRow="0" firstDataRow="1" firstDataCol="1"/>
  <pivotFields count="16">
    <pivotField compact="0" outline="0" showAll="0"/>
    <pivotField compact="0" numFmtId="164" outline="0" showAll="0"/>
    <pivotField compact="0" outline="0" showAll="0">
      <items count="2">
        <item x="0"/>
        <item t="default"/>
      </items>
    </pivotField>
    <pivotField compact="0" outline="0" showAll="0">
      <items count="2">
        <item x="0"/>
        <item t="default"/>
      </items>
    </pivotField>
    <pivotField compact="0" outline="0" showAll="0"/>
    <pivotField compact="0" numFmtId="17" outline="0" showAll="0"/>
    <pivotField compact="0" outline="0" showAll="0"/>
    <pivotField axis="axisRow" compact="0" outline="0" showAll="0" measureFilter="1" sortType="descending" defaultSubtotal="0">
      <items count="6">
        <item x="0"/>
        <item x="1"/>
        <item x="2"/>
        <item x="3"/>
        <item x="4"/>
        <item x="5"/>
      </items>
      <autoSortScope>
        <pivotArea dataOnly="0" outline="0" fieldPosition="0">
          <references count="1">
            <reference field="4294967294" count="1" selected="0">
              <x v="0"/>
            </reference>
          </references>
        </pivotArea>
      </autoSortScope>
    </pivotField>
    <pivotField compact="0" outline="0" showAll="0"/>
    <pivotField compact="0" outline="0" showAll="0"/>
    <pivotField compact="0" numFmtId="4" outline="0" showAll="0"/>
    <pivotField dataField="1" compact="0" numFmtId="4" outline="0" showAll="0"/>
    <pivotField compact="0" numFmtId="4" outline="0" showAll="0"/>
    <pivotField compact="0" numFmtId="4" outline="0" showAll="0"/>
    <pivotField compact="0" numFmtId="3" outline="0" showAll="0"/>
    <pivotField compact="0" outline="0" showAll="0"/>
  </pivotFields>
  <rowFields count="1">
    <field x="7"/>
  </rowFields>
  <rowItems count="6">
    <i>
      <x v="3"/>
    </i>
    <i>
      <x/>
    </i>
    <i>
      <x v="2"/>
    </i>
    <i>
      <x v="1"/>
    </i>
    <i>
      <x v="4"/>
    </i>
    <i>
      <x v="5"/>
    </i>
  </rowItems>
  <colFields count="1">
    <field x="-2"/>
  </colFields>
  <colItems count="2">
    <i>
      <x/>
    </i>
    <i i="1">
      <x v="1"/>
    </i>
  </colItems>
  <dataFields count="2">
    <dataField name="Sales" fld="11" baseField="0" baseItem="0" numFmtId="168"/>
    <dataField name="Sum of Invoice Sales" fld="11" baseField="0" baseItem="0" numFmtId="170"/>
  </dataFields>
  <formats count="39">
    <format dxfId="112">
      <pivotArea type="all" dataOnly="0" outline="0" fieldPosition="0"/>
    </format>
    <format dxfId="111">
      <pivotArea outline="0" collapsedLevelsAreSubtotals="1" fieldPosition="0"/>
    </format>
    <format dxfId="110">
      <pivotArea field="7" type="button" dataOnly="0" labelOnly="1" outline="0" axis="axisRow" fieldPosition="0"/>
    </format>
    <format dxfId="109">
      <pivotArea dataOnly="0" labelOnly="1" outline="0" fieldPosition="0">
        <references count="1">
          <reference field="7" count="0"/>
        </references>
      </pivotArea>
    </format>
    <format dxfId="108">
      <pivotArea dataOnly="0" labelOnly="1" outline="0" axis="axisValues" fieldPosition="0"/>
    </format>
    <format dxfId="107">
      <pivotArea type="all" dataOnly="0" outline="0" fieldPosition="0"/>
    </format>
    <format dxfId="106">
      <pivotArea outline="0" collapsedLevelsAreSubtotals="1" fieldPosition="0"/>
    </format>
    <format dxfId="105">
      <pivotArea field="7" type="button" dataOnly="0" labelOnly="1" outline="0" axis="axisRow" fieldPosition="0"/>
    </format>
    <format dxfId="104">
      <pivotArea dataOnly="0" labelOnly="1" outline="0" fieldPosition="0">
        <references count="1">
          <reference field="7" count="0"/>
        </references>
      </pivotArea>
    </format>
    <format dxfId="103">
      <pivotArea dataOnly="0" labelOnly="1" outline="0" axis="axisValues" fieldPosition="0"/>
    </format>
    <format dxfId="102">
      <pivotArea type="all" dataOnly="0" outline="0" fieldPosition="0"/>
    </format>
    <format dxfId="101">
      <pivotArea outline="0" collapsedLevelsAreSubtotals="1" fieldPosition="0"/>
    </format>
    <format dxfId="100">
      <pivotArea field="7" type="button" dataOnly="0" labelOnly="1" outline="0" axis="axisRow" fieldPosition="0"/>
    </format>
    <format dxfId="99">
      <pivotArea dataOnly="0" labelOnly="1" outline="0" fieldPosition="0">
        <references count="1">
          <reference field="7" count="0"/>
        </references>
      </pivotArea>
    </format>
    <format dxfId="98">
      <pivotArea dataOnly="0" labelOnly="1" outline="0" axis="axisValues" fieldPosition="0"/>
    </format>
    <format dxfId="97">
      <pivotArea type="all" dataOnly="0" outline="0" fieldPosition="0"/>
    </format>
    <format dxfId="96">
      <pivotArea outline="0" collapsedLevelsAreSubtotals="1" fieldPosition="0"/>
    </format>
    <format dxfId="95">
      <pivotArea field="7" type="button" dataOnly="0" labelOnly="1" outline="0" axis="axisRow" fieldPosition="0"/>
    </format>
    <format dxfId="94">
      <pivotArea dataOnly="0" labelOnly="1" outline="0" fieldPosition="0">
        <references count="1">
          <reference field="7" count="0"/>
        </references>
      </pivotArea>
    </format>
    <format dxfId="93">
      <pivotArea dataOnly="0" labelOnly="1" outline="0" axis="axisValues" fieldPosition="0"/>
    </format>
    <format dxfId="92">
      <pivotArea type="all" dataOnly="0" outline="0" fieldPosition="0"/>
    </format>
    <format dxfId="91">
      <pivotArea outline="0" collapsedLevelsAreSubtotals="1" fieldPosition="0"/>
    </format>
    <format dxfId="90">
      <pivotArea field="7" type="button" dataOnly="0" labelOnly="1" outline="0" axis="axisRow" fieldPosition="0"/>
    </format>
    <format dxfId="89">
      <pivotArea dataOnly="0" labelOnly="1" outline="0" fieldPosition="0">
        <references count="1">
          <reference field="7" count="0"/>
        </references>
      </pivotArea>
    </format>
    <format dxfId="88">
      <pivotArea dataOnly="0" labelOnly="1" outline="0" axis="axisValues" fieldPosition="0"/>
    </format>
    <format dxfId="87">
      <pivotArea field="7" type="button" dataOnly="0" labelOnly="1" outline="0" axis="axisRow" fieldPosition="0"/>
    </format>
    <format dxfId="86">
      <pivotArea dataOnly="0" labelOnly="1" outline="0" axis="axisValues" fieldPosition="0"/>
    </format>
    <format dxfId="85">
      <pivotArea field="7" type="button" dataOnly="0" labelOnly="1" outline="0" axis="axisRow" fieldPosition="0"/>
    </format>
    <format dxfId="84">
      <pivotArea dataOnly="0" labelOnly="1" outline="0" axis="axisValues" fieldPosition="0"/>
    </format>
    <format dxfId="83">
      <pivotArea field="7" type="button" dataOnly="0" labelOnly="1" outline="0" axis="axisRow" fieldPosition="0"/>
    </format>
    <format dxfId="82">
      <pivotArea dataOnly="0" labelOnly="1" outline="0" axis="axisValues" fieldPosition="0"/>
    </format>
    <format dxfId="81">
      <pivotArea field="7" type="button" dataOnly="0" labelOnly="1" outline="0" axis="axisRow" fieldPosition="0"/>
    </format>
    <format dxfId="80">
      <pivotArea dataOnly="0" labelOnly="1" outline="0" axis="axisValues" fieldPosition="0"/>
    </format>
    <format dxfId="79">
      <pivotArea field="7" type="button" dataOnly="0" labelOnly="1" outline="0" axis="axisRow" fieldPosition="0"/>
    </format>
    <format dxfId="78">
      <pivotArea dataOnly="0" labelOnly="1" outline="0" fieldPosition="0">
        <references count="1">
          <reference field="7" count="0"/>
        </references>
      </pivotArea>
    </format>
    <format dxfId="77">
      <pivotArea outline="0" collapsedLevelsAreSubtotals="1" fieldPosition="0"/>
    </format>
    <format dxfId="76">
      <pivotArea outline="0" fieldPosition="0">
        <references count="1">
          <reference field="4294967294" count="1" selected="0">
            <x v="1"/>
          </reference>
        </references>
      </pivotArea>
    </format>
    <format dxfId="75">
      <pivotArea dataOnly="0" labelOnly="1" outline="0" fieldPosition="0">
        <references count="1">
          <reference field="4294967294" count="1">
            <x v="1"/>
          </reference>
        </references>
      </pivotArea>
    </format>
    <format dxfId="74">
      <pivotArea dataOnly="0" labelOnly="1" outline="0" fieldPosition="0">
        <references count="1">
          <reference field="4294967294" count="1">
            <x v="0"/>
          </reference>
        </references>
      </pivotArea>
    </format>
  </formats>
  <conditionalFormats count="1">
    <conditionalFormat scope="field" priority="2">
      <pivotAreas count="1">
        <pivotArea outline="0" collapsedLevelsAreSubtotals="1" fieldPosition="0">
          <references count="2">
            <reference field="4294967294" count="1" selected="0">
              <x v="1"/>
            </reference>
            <reference field="7" count="0" selected="0"/>
          </references>
        </pivotArea>
      </pivotAreas>
    </conditionalFormat>
  </conditionalFormats>
  <pivotTableStyleInfo name="PivotStyleLight1" showRowHeaders="1" showColHeaders="1" showRowStripes="0" showColStripes="0" showLastColumn="1"/>
  <filters count="1">
    <filter fld="7" type="count" evalOrder="-1" id="1"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FF374A3-525D-48F3-9EA9-EDFB04F6104D}" name="pvtDashCustomerSales" cacheId="0" applyNumberFormats="0" applyBorderFormats="0" applyFontFormats="0" applyPatternFormats="0" applyAlignmentFormats="0" applyWidthHeightFormats="1" dataCaption="Values" showError="1" updatedVersion="8" minRefreshableVersion="3" showDrill="0" rowGrandTotals="0" colGrandTotals="0" itemPrintTitles="1" createdVersion="8" indent="0" showHeaders="0" compact="0" compactData="0" multipleFieldFilters="0">
  <location ref="F10:H18" firstHeaderRow="0" firstDataRow="1" firstDataCol="1"/>
  <pivotFields count="16">
    <pivotField compact="0" outline="0" showAll="0"/>
    <pivotField compact="0" numFmtId="164" outline="0" showAll="0"/>
    <pivotField compact="0" outline="0" showAll="0">
      <items count="2">
        <item x="0"/>
        <item t="default"/>
      </items>
    </pivotField>
    <pivotField compact="0" outline="0" showAll="0">
      <items count="2">
        <item x="0"/>
        <item t="default"/>
      </items>
    </pivotField>
    <pivotField compact="0" outline="0" showAll="0"/>
    <pivotField compact="0" numFmtId="17" outline="0" showAll="0"/>
    <pivotField axis="axisRow" compact="0" outline="0" showAll="0" measureFilter="1" sortType="descending" defaultSubtotal="0">
      <items count="8">
        <item x="2"/>
        <item x="0"/>
        <item x="1"/>
        <item x="3"/>
        <item x="4"/>
        <item x="5"/>
        <item x="6"/>
        <item x="7"/>
      </items>
      <autoSortScope>
        <pivotArea dataOnly="0" outline="0" fieldPosition="0">
          <references count="1">
            <reference field="4294967294" count="1" selected="0">
              <x v="0"/>
            </reference>
          </references>
        </pivotArea>
      </autoSortScope>
    </pivotField>
    <pivotField compact="0" outline="0" showAll="0"/>
    <pivotField compact="0" outline="0" showAll="0"/>
    <pivotField compact="0" outline="0" showAll="0"/>
    <pivotField compact="0" numFmtId="4" outline="0" showAll="0"/>
    <pivotField dataField="1" compact="0" numFmtId="4" outline="0" showAll="0"/>
    <pivotField compact="0" numFmtId="4" outline="0" showAll="0"/>
    <pivotField compact="0" numFmtId="4" outline="0" showAll="0"/>
    <pivotField compact="0" numFmtId="3" outline="0" showAll="0"/>
    <pivotField compact="0" outline="0" showAll="0"/>
  </pivotFields>
  <rowFields count="1">
    <field x="6"/>
  </rowFields>
  <rowItems count="8">
    <i>
      <x v="4"/>
    </i>
    <i>
      <x v="1"/>
    </i>
    <i>
      <x v="3"/>
    </i>
    <i>
      <x v="7"/>
    </i>
    <i>
      <x/>
    </i>
    <i>
      <x v="5"/>
    </i>
    <i>
      <x v="6"/>
    </i>
    <i>
      <x v="2"/>
    </i>
  </rowItems>
  <colFields count="1">
    <field x="-2"/>
  </colFields>
  <colItems count="2">
    <i>
      <x/>
    </i>
    <i i="1">
      <x v="1"/>
    </i>
  </colItems>
  <dataFields count="2">
    <dataField name="Sales" fld="11" baseField="0" baseItem="0" numFmtId="168"/>
    <dataField name="Sum of Invoice Sales" fld="11" baseField="0" baseItem="0" numFmtId="170"/>
  </dataFields>
  <formats count="39">
    <format dxfId="151">
      <pivotArea type="all" dataOnly="0" outline="0" fieldPosition="0"/>
    </format>
    <format dxfId="150">
      <pivotArea outline="0" collapsedLevelsAreSubtotals="1" fieldPosition="0"/>
    </format>
    <format dxfId="149">
      <pivotArea field="6" type="button" dataOnly="0" labelOnly="1" outline="0" axis="axisRow" fieldPosition="0"/>
    </format>
    <format dxfId="148">
      <pivotArea dataOnly="0" labelOnly="1" outline="0" fieldPosition="0">
        <references count="1">
          <reference field="6" count="0"/>
        </references>
      </pivotArea>
    </format>
    <format dxfId="147">
      <pivotArea dataOnly="0" labelOnly="1" outline="0" axis="axisValues" fieldPosition="0"/>
    </format>
    <format dxfId="146">
      <pivotArea type="all" dataOnly="0" outline="0" fieldPosition="0"/>
    </format>
    <format dxfId="145">
      <pivotArea outline="0" collapsedLevelsAreSubtotals="1" fieldPosition="0"/>
    </format>
    <format dxfId="144">
      <pivotArea field="6" type="button" dataOnly="0" labelOnly="1" outline="0" axis="axisRow" fieldPosition="0"/>
    </format>
    <format dxfId="143">
      <pivotArea dataOnly="0" labelOnly="1" outline="0" fieldPosition="0">
        <references count="1">
          <reference field="6" count="0"/>
        </references>
      </pivotArea>
    </format>
    <format dxfId="142">
      <pivotArea dataOnly="0" labelOnly="1" outline="0" axis="axisValues" fieldPosition="0"/>
    </format>
    <format dxfId="141">
      <pivotArea type="all" dataOnly="0" outline="0" fieldPosition="0"/>
    </format>
    <format dxfId="140">
      <pivotArea outline="0" collapsedLevelsAreSubtotals="1" fieldPosition="0"/>
    </format>
    <format dxfId="139">
      <pivotArea field="6" type="button" dataOnly="0" labelOnly="1" outline="0" axis="axisRow" fieldPosition="0"/>
    </format>
    <format dxfId="138">
      <pivotArea dataOnly="0" labelOnly="1" outline="0" fieldPosition="0">
        <references count="1">
          <reference field="6" count="0"/>
        </references>
      </pivotArea>
    </format>
    <format dxfId="137">
      <pivotArea dataOnly="0" labelOnly="1" outline="0" axis="axisValues" fieldPosition="0"/>
    </format>
    <format dxfId="136">
      <pivotArea type="all" dataOnly="0" outline="0" fieldPosition="0"/>
    </format>
    <format dxfId="135">
      <pivotArea outline="0" collapsedLevelsAreSubtotals="1" fieldPosition="0"/>
    </format>
    <format dxfId="134">
      <pivotArea field="6" type="button" dataOnly="0" labelOnly="1" outline="0" axis="axisRow" fieldPosition="0"/>
    </format>
    <format dxfId="133">
      <pivotArea dataOnly="0" labelOnly="1" outline="0" fieldPosition="0">
        <references count="1">
          <reference field="6" count="0"/>
        </references>
      </pivotArea>
    </format>
    <format dxfId="132">
      <pivotArea dataOnly="0" labelOnly="1" outline="0" axis="axisValues" fieldPosition="0"/>
    </format>
    <format dxfId="131">
      <pivotArea type="all" dataOnly="0" outline="0" fieldPosition="0"/>
    </format>
    <format dxfId="130">
      <pivotArea outline="0" collapsedLevelsAreSubtotals="1" fieldPosition="0"/>
    </format>
    <format dxfId="129">
      <pivotArea field="6" type="button" dataOnly="0" labelOnly="1" outline="0" axis="axisRow" fieldPosition="0"/>
    </format>
    <format dxfId="128">
      <pivotArea dataOnly="0" labelOnly="1" outline="0" fieldPosition="0">
        <references count="1">
          <reference field="6" count="0"/>
        </references>
      </pivotArea>
    </format>
    <format dxfId="127">
      <pivotArea dataOnly="0" labelOnly="1" outline="0" axis="axisValues" fieldPosition="0"/>
    </format>
    <format dxfId="126">
      <pivotArea field="6" type="button" dataOnly="0" labelOnly="1" outline="0" axis="axisRow" fieldPosition="0"/>
    </format>
    <format dxfId="125">
      <pivotArea dataOnly="0" labelOnly="1" outline="0" axis="axisValues" fieldPosition="0"/>
    </format>
    <format dxfId="124">
      <pivotArea field="6" type="button" dataOnly="0" labelOnly="1" outline="0" axis="axisRow" fieldPosition="0"/>
    </format>
    <format dxfId="123">
      <pivotArea dataOnly="0" labelOnly="1" outline="0" axis="axisValues" fieldPosition="0"/>
    </format>
    <format dxfId="122">
      <pivotArea field="6" type="button" dataOnly="0" labelOnly="1" outline="0" axis="axisRow" fieldPosition="0"/>
    </format>
    <format dxfId="121">
      <pivotArea dataOnly="0" labelOnly="1" outline="0" axis="axisValues" fieldPosition="0"/>
    </format>
    <format dxfId="120">
      <pivotArea field="6" type="button" dataOnly="0" labelOnly="1" outline="0" axis="axisRow" fieldPosition="0"/>
    </format>
    <format dxfId="119">
      <pivotArea dataOnly="0" labelOnly="1" outline="0" axis="axisValues" fieldPosition="0"/>
    </format>
    <format dxfId="118">
      <pivotArea field="6" type="button" dataOnly="0" labelOnly="1" outline="0" axis="axisRow" fieldPosition="0"/>
    </format>
    <format dxfId="117">
      <pivotArea dataOnly="0" labelOnly="1" outline="0" fieldPosition="0">
        <references count="1">
          <reference field="6" count="0"/>
        </references>
      </pivotArea>
    </format>
    <format dxfId="116">
      <pivotArea outline="0" collapsedLevelsAreSubtotals="1" fieldPosition="0"/>
    </format>
    <format dxfId="115">
      <pivotArea outline="0" fieldPosition="0">
        <references count="1">
          <reference field="4294967294" count="1" selected="0">
            <x v="1"/>
          </reference>
        </references>
      </pivotArea>
    </format>
    <format dxfId="114">
      <pivotArea dataOnly="0" labelOnly="1" outline="0" fieldPosition="0">
        <references count="1">
          <reference field="4294967294" count="1">
            <x v="1"/>
          </reference>
        </references>
      </pivotArea>
    </format>
    <format dxfId="113">
      <pivotArea dataOnly="0" labelOnly="1" outline="0" fieldPosition="0">
        <references count="1">
          <reference field="4294967294" count="1">
            <x v="0"/>
          </reference>
        </references>
      </pivotArea>
    </format>
  </formats>
  <conditionalFormats count="1">
    <conditionalFormat scope="field" priority="7">
      <pivotAreas count="1">
        <pivotArea outline="0" collapsedLevelsAreSubtotals="1" fieldPosition="0">
          <references count="2">
            <reference field="4294967294" count="1" selected="0">
              <x v="1"/>
            </reference>
            <reference field="6" count="0" selected="0"/>
          </references>
        </pivotArea>
      </pivotAreas>
    </conditionalFormat>
  </conditionalFormats>
  <pivotTableStyleInfo name="PivotStyleLight1" showRowHeaders="1" showColHeaders="1" showRowStripes="0" showColStripes="0" showLastColumn="1"/>
  <filters count="1">
    <filter fld="6" type="count" evalOrder="-1" id="1"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60F2ECD-F8E1-4D28-BCE2-7CF56A40B3D8}" name="pvtDashCustomerBalance" cacheId="0" applyNumberFormats="0" applyBorderFormats="0" applyFontFormats="0" applyPatternFormats="0" applyAlignmentFormats="0" applyWidthHeightFormats="1" dataCaption="Values" showError="1" updatedVersion="8" minRefreshableVersion="3" showDrill="0" rowGrandTotals="0" colGrandTotals="0" itemPrintTitles="1" createdVersion="8" indent="0" showHeaders="0" compact="0" compactData="0" multipleFieldFilters="0">
  <location ref="J10:L18" firstHeaderRow="0" firstDataRow="1" firstDataCol="1"/>
  <pivotFields count="16">
    <pivotField compact="0" outline="0" showAll="0"/>
    <pivotField compact="0" numFmtId="164" outline="0" showAll="0"/>
    <pivotField compact="0" outline="0" showAll="0">
      <items count="2">
        <item x="0"/>
        <item t="default"/>
      </items>
    </pivotField>
    <pivotField compact="0" outline="0" showAll="0">
      <items count="2">
        <item x="0"/>
        <item t="default"/>
      </items>
    </pivotField>
    <pivotField compact="0" outline="0" showAll="0"/>
    <pivotField compact="0" numFmtId="17" outline="0" showAll="0"/>
    <pivotField axis="axisRow" compact="0" outline="0" showAll="0" measureFilter="1" sortType="descending" defaultSubtotal="0">
      <items count="8">
        <item x="2"/>
        <item x="0"/>
        <item x="1"/>
        <item x="3"/>
        <item x="4"/>
        <item x="5"/>
        <item x="6"/>
        <item x="7"/>
      </items>
      <autoSortScope>
        <pivotArea dataOnly="0" outline="0" fieldPosition="0">
          <references count="1">
            <reference field="4294967294" count="1" selected="0">
              <x v="0"/>
            </reference>
          </references>
        </pivotArea>
      </autoSortScope>
    </pivotField>
    <pivotField compact="0" outline="0" showAll="0"/>
    <pivotField compact="0" outline="0" showAll="0"/>
    <pivotField compact="0" outline="0" showAll="0"/>
    <pivotField compact="0" numFmtId="4" outline="0" showAll="0"/>
    <pivotField compact="0" numFmtId="4" outline="0" showAll="0"/>
    <pivotField compact="0" numFmtId="4" outline="0" showAll="0"/>
    <pivotField dataField="1" compact="0" numFmtId="4" outline="0" showAll="0"/>
    <pivotField compact="0" numFmtId="3" outline="0" showAll="0"/>
    <pivotField compact="0" outline="0" showAll="0"/>
  </pivotFields>
  <rowFields count="1">
    <field x="6"/>
  </rowFields>
  <rowItems count="8">
    <i>
      <x v="4"/>
    </i>
    <i>
      <x v="1"/>
    </i>
    <i>
      <x v="3"/>
    </i>
    <i>
      <x v="7"/>
    </i>
    <i>
      <x/>
    </i>
    <i>
      <x v="5"/>
    </i>
    <i>
      <x v="6"/>
    </i>
    <i>
      <x v="2"/>
    </i>
  </rowItems>
  <colFields count="1">
    <field x="-2"/>
  </colFields>
  <colItems count="2">
    <i>
      <x/>
    </i>
    <i i="1">
      <x v="1"/>
    </i>
  </colItems>
  <dataFields count="2">
    <dataField name="Outstanding" fld="13" baseField="0" baseItem="0" numFmtId="168"/>
    <dataField name="Sum of Balance" fld="13" baseField="0" baseItem="0" numFmtId="170"/>
  </dataFields>
  <formats count="39">
    <format dxfId="190">
      <pivotArea type="all" dataOnly="0" outline="0" fieldPosition="0"/>
    </format>
    <format dxfId="189">
      <pivotArea outline="0" collapsedLevelsAreSubtotals="1" fieldPosition="0"/>
    </format>
    <format dxfId="188">
      <pivotArea field="6" type="button" dataOnly="0" labelOnly="1" outline="0" axis="axisRow" fieldPosition="0"/>
    </format>
    <format dxfId="187">
      <pivotArea dataOnly="0" labelOnly="1" outline="0" fieldPosition="0">
        <references count="1">
          <reference field="6" count="0"/>
        </references>
      </pivotArea>
    </format>
    <format dxfId="186">
      <pivotArea dataOnly="0" labelOnly="1" outline="0" axis="axisValues" fieldPosition="0"/>
    </format>
    <format dxfId="185">
      <pivotArea type="all" dataOnly="0" outline="0" fieldPosition="0"/>
    </format>
    <format dxfId="184">
      <pivotArea outline="0" collapsedLevelsAreSubtotals="1" fieldPosition="0"/>
    </format>
    <format dxfId="183">
      <pivotArea field="6" type="button" dataOnly="0" labelOnly="1" outline="0" axis="axisRow" fieldPosition="0"/>
    </format>
    <format dxfId="182">
      <pivotArea dataOnly="0" labelOnly="1" outline="0" fieldPosition="0">
        <references count="1">
          <reference field="6" count="0"/>
        </references>
      </pivotArea>
    </format>
    <format dxfId="181">
      <pivotArea dataOnly="0" labelOnly="1" outline="0" axis="axisValues" fieldPosition="0"/>
    </format>
    <format dxfId="180">
      <pivotArea type="all" dataOnly="0" outline="0" fieldPosition="0"/>
    </format>
    <format dxfId="179">
      <pivotArea outline="0" collapsedLevelsAreSubtotals="1" fieldPosition="0"/>
    </format>
    <format dxfId="178">
      <pivotArea field="6" type="button" dataOnly="0" labelOnly="1" outline="0" axis="axisRow" fieldPosition="0"/>
    </format>
    <format dxfId="177">
      <pivotArea dataOnly="0" labelOnly="1" outline="0" fieldPosition="0">
        <references count="1">
          <reference field="6" count="0"/>
        </references>
      </pivotArea>
    </format>
    <format dxfId="176">
      <pivotArea dataOnly="0" labelOnly="1" outline="0" axis="axisValues" fieldPosition="0"/>
    </format>
    <format dxfId="175">
      <pivotArea type="all" dataOnly="0" outline="0" fieldPosition="0"/>
    </format>
    <format dxfId="174">
      <pivotArea outline="0" collapsedLevelsAreSubtotals="1" fieldPosition="0"/>
    </format>
    <format dxfId="173">
      <pivotArea field="6" type="button" dataOnly="0" labelOnly="1" outline="0" axis="axisRow" fieldPosition="0"/>
    </format>
    <format dxfId="172">
      <pivotArea dataOnly="0" labelOnly="1" outline="0" fieldPosition="0">
        <references count="1">
          <reference field="6" count="0"/>
        </references>
      </pivotArea>
    </format>
    <format dxfId="171">
      <pivotArea dataOnly="0" labelOnly="1" outline="0" axis="axisValues" fieldPosition="0"/>
    </format>
    <format dxfId="170">
      <pivotArea type="all" dataOnly="0" outline="0" fieldPosition="0"/>
    </format>
    <format dxfId="169">
      <pivotArea outline="0" collapsedLevelsAreSubtotals="1" fieldPosition="0"/>
    </format>
    <format dxfId="168">
      <pivotArea field="6" type="button" dataOnly="0" labelOnly="1" outline="0" axis="axisRow" fieldPosition="0"/>
    </format>
    <format dxfId="167">
      <pivotArea dataOnly="0" labelOnly="1" outline="0" fieldPosition="0">
        <references count="1">
          <reference field="6" count="0"/>
        </references>
      </pivotArea>
    </format>
    <format dxfId="166">
      <pivotArea dataOnly="0" labelOnly="1" outline="0" axis="axisValues" fieldPosition="0"/>
    </format>
    <format dxfId="165">
      <pivotArea field="6" type="button" dataOnly="0" labelOnly="1" outline="0" axis="axisRow" fieldPosition="0"/>
    </format>
    <format dxfId="164">
      <pivotArea dataOnly="0" labelOnly="1" outline="0" axis="axisValues" fieldPosition="0"/>
    </format>
    <format dxfId="163">
      <pivotArea field="6" type="button" dataOnly="0" labelOnly="1" outline="0" axis="axisRow" fieldPosition="0"/>
    </format>
    <format dxfId="162">
      <pivotArea dataOnly="0" labelOnly="1" outline="0" axis="axisValues" fieldPosition="0"/>
    </format>
    <format dxfId="161">
      <pivotArea field="6" type="button" dataOnly="0" labelOnly="1" outline="0" axis="axisRow" fieldPosition="0"/>
    </format>
    <format dxfId="160">
      <pivotArea dataOnly="0" labelOnly="1" outline="0" axis="axisValues" fieldPosition="0"/>
    </format>
    <format dxfId="159">
      <pivotArea field="6" type="button" dataOnly="0" labelOnly="1" outline="0" axis="axisRow" fieldPosition="0"/>
    </format>
    <format dxfId="158">
      <pivotArea dataOnly="0" labelOnly="1" outline="0" axis="axisValues" fieldPosition="0"/>
    </format>
    <format dxfId="157">
      <pivotArea field="6" type="button" dataOnly="0" labelOnly="1" outline="0" axis="axisRow" fieldPosition="0"/>
    </format>
    <format dxfId="156">
      <pivotArea dataOnly="0" labelOnly="1" outline="0" fieldPosition="0">
        <references count="1">
          <reference field="6" count="0"/>
        </references>
      </pivotArea>
    </format>
    <format dxfId="155">
      <pivotArea outline="0" collapsedLevelsAreSubtotals="1" fieldPosition="0"/>
    </format>
    <format dxfId="154">
      <pivotArea outline="0" fieldPosition="0">
        <references count="1">
          <reference field="4294967294" count="1" selected="0">
            <x v="1"/>
          </reference>
        </references>
      </pivotArea>
    </format>
    <format dxfId="153">
      <pivotArea dataOnly="0" labelOnly="1" outline="0" fieldPosition="0">
        <references count="1">
          <reference field="4294967294" count="1">
            <x v="1"/>
          </reference>
        </references>
      </pivotArea>
    </format>
    <format dxfId="152">
      <pivotArea dataOnly="0" labelOnly="1" outline="0" fieldPosition="0">
        <references count="1">
          <reference field="4294967294" count="1">
            <x v="0"/>
          </reference>
        </references>
      </pivotArea>
    </format>
  </formats>
  <conditionalFormats count="1">
    <conditionalFormat scope="field" priority="6">
      <pivotAreas count="1">
        <pivotArea outline="0" collapsedLevelsAreSubtotals="1" fieldPosition="0">
          <references count="2">
            <reference field="4294967294" count="1" selected="0">
              <x v="1"/>
            </reference>
            <reference field="6" count="0" selected="0"/>
          </references>
        </pivotArea>
      </pivotAreas>
    </conditionalFormat>
  </conditionalFormats>
  <pivotTableStyleInfo name="PivotStyleLight1" showRowHeaders="1" showColHeaders="1" showRowStripes="0" showColStripes="0" showLastColumn="1"/>
  <filters count="1">
    <filter fld="6" type="count" evalOrder="-1" id="1"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100C0C5-A6C1-49ED-BFBB-586552888E3C}" name="pvtDashMonthlySales" cacheId="0" applyNumberFormats="0" applyBorderFormats="0" applyFontFormats="0" applyPatternFormats="0" applyAlignmentFormats="0" applyWidthHeightFormats="1" dataCaption="Values" showError="1" updatedVersion="8" minRefreshableVersion="3" showDrill="0" rowGrandTotals="0" colGrandTotals="0" itemPrintTitles="1" createdVersion="8" indent="0" showHeaders="0" compact="0" compactData="0" multipleFieldFilters="0">
  <location ref="F24:H25" firstHeaderRow="0" firstDataRow="1" firstDataCol="1"/>
  <pivotFields count="16">
    <pivotField compact="0" outline="0" showAll="0"/>
    <pivotField compact="0" numFmtId="164" outline="0" showAll="0"/>
    <pivotField compact="0" outline="0" showAll="0"/>
    <pivotField compact="0" outline="0" showAll="0"/>
    <pivotField compact="0" outline="0" showAll="0"/>
    <pivotField axis="axisRow" compact="0" numFmtId="17" outline="0" showAll="0" sortType="descending" defaultSubtotal="0">
      <items count="1">
        <item x="0"/>
      </items>
      <autoSortScope>
        <pivotArea dataOnly="0" outline="0" fieldPosition="0">
          <references count="1">
            <reference field="4294967294" count="1" selected="0">
              <x v="0"/>
            </reference>
          </references>
        </pivotArea>
      </autoSortScope>
    </pivotField>
    <pivotField compact="0" outline="0" showAll="0"/>
    <pivotField compact="0" outline="0" showAll="0"/>
    <pivotField compact="0" outline="0" showAll="0"/>
    <pivotField compact="0" outline="0" showAll="0"/>
    <pivotField compact="0" numFmtId="4" outline="0" showAll="0"/>
    <pivotField dataField="1" compact="0" numFmtId="4" outline="0" showAll="0"/>
    <pivotField compact="0" numFmtId="4" outline="0" showAll="0"/>
    <pivotField compact="0" numFmtId="4" outline="0" showAll="0"/>
    <pivotField compact="0" numFmtId="3" outline="0" showAll="0"/>
    <pivotField compact="0" outline="0" showAll="0"/>
  </pivotFields>
  <rowFields count="1">
    <field x="5"/>
  </rowFields>
  <rowItems count="1">
    <i>
      <x/>
    </i>
  </rowItems>
  <colFields count="1">
    <field x="-2"/>
  </colFields>
  <colItems count="2">
    <i>
      <x/>
    </i>
    <i i="1">
      <x v="1"/>
    </i>
  </colItems>
  <dataFields count="2">
    <dataField name="Sales" fld="11" baseField="0" baseItem="0" numFmtId="168"/>
    <dataField name="Sum of Invoice Sales" fld="11" baseField="0" baseItem="0" numFmtId="170"/>
  </dataFields>
  <formats count="39">
    <format dxfId="229">
      <pivotArea type="all" dataOnly="0" outline="0" fieldPosition="0"/>
    </format>
    <format dxfId="228">
      <pivotArea outline="0" collapsedLevelsAreSubtotals="1" fieldPosition="0"/>
    </format>
    <format dxfId="227">
      <pivotArea field="5" type="button" dataOnly="0" labelOnly="1" outline="0" axis="axisRow" fieldPosition="0"/>
    </format>
    <format dxfId="226">
      <pivotArea dataOnly="0" labelOnly="1" outline="0" fieldPosition="0">
        <references count="1">
          <reference field="5" count="0"/>
        </references>
      </pivotArea>
    </format>
    <format dxfId="225">
      <pivotArea dataOnly="0" labelOnly="1" outline="0" axis="axisValues" fieldPosition="0"/>
    </format>
    <format dxfId="224">
      <pivotArea type="all" dataOnly="0" outline="0" fieldPosition="0"/>
    </format>
    <format dxfId="223">
      <pivotArea outline="0" collapsedLevelsAreSubtotals="1" fieldPosition="0"/>
    </format>
    <format dxfId="222">
      <pivotArea field="5" type="button" dataOnly="0" labelOnly="1" outline="0" axis="axisRow" fieldPosition="0"/>
    </format>
    <format dxfId="221">
      <pivotArea dataOnly="0" labelOnly="1" outline="0" fieldPosition="0">
        <references count="1">
          <reference field="5" count="0"/>
        </references>
      </pivotArea>
    </format>
    <format dxfId="220">
      <pivotArea dataOnly="0" labelOnly="1" outline="0" axis="axisValues" fieldPosition="0"/>
    </format>
    <format dxfId="219">
      <pivotArea type="all" dataOnly="0" outline="0" fieldPosition="0"/>
    </format>
    <format dxfId="218">
      <pivotArea outline="0" collapsedLevelsAreSubtotals="1" fieldPosition="0"/>
    </format>
    <format dxfId="217">
      <pivotArea field="5" type="button" dataOnly="0" labelOnly="1" outline="0" axis="axisRow" fieldPosition="0"/>
    </format>
    <format dxfId="216">
      <pivotArea dataOnly="0" labelOnly="1" outline="0" fieldPosition="0">
        <references count="1">
          <reference field="5" count="0"/>
        </references>
      </pivotArea>
    </format>
    <format dxfId="215">
      <pivotArea dataOnly="0" labelOnly="1" outline="0" axis="axisValues" fieldPosition="0"/>
    </format>
    <format dxfId="214">
      <pivotArea type="all" dataOnly="0" outline="0" fieldPosition="0"/>
    </format>
    <format dxfId="213">
      <pivotArea outline="0" collapsedLevelsAreSubtotals="1" fieldPosition="0"/>
    </format>
    <format dxfId="212">
      <pivotArea field="5" type="button" dataOnly="0" labelOnly="1" outline="0" axis="axisRow" fieldPosition="0"/>
    </format>
    <format dxfId="211">
      <pivotArea dataOnly="0" labelOnly="1" outline="0" fieldPosition="0">
        <references count="1">
          <reference field="5" count="0"/>
        </references>
      </pivotArea>
    </format>
    <format dxfId="210">
      <pivotArea dataOnly="0" labelOnly="1" outline="0" axis="axisValues" fieldPosition="0"/>
    </format>
    <format dxfId="209">
      <pivotArea type="all" dataOnly="0" outline="0" fieldPosition="0"/>
    </format>
    <format dxfId="208">
      <pivotArea outline="0" collapsedLevelsAreSubtotals="1" fieldPosition="0"/>
    </format>
    <format dxfId="207">
      <pivotArea field="5" type="button" dataOnly="0" labelOnly="1" outline="0" axis="axisRow" fieldPosition="0"/>
    </format>
    <format dxfId="206">
      <pivotArea dataOnly="0" labelOnly="1" outline="0" fieldPosition="0">
        <references count="1">
          <reference field="5" count="0"/>
        </references>
      </pivotArea>
    </format>
    <format dxfId="205">
      <pivotArea dataOnly="0" labelOnly="1" outline="0" axis="axisValues" fieldPosition="0"/>
    </format>
    <format dxfId="204">
      <pivotArea field="5" type="button" dataOnly="0" labelOnly="1" outline="0" axis="axisRow" fieldPosition="0"/>
    </format>
    <format dxfId="203">
      <pivotArea dataOnly="0" labelOnly="1" outline="0" axis="axisValues" fieldPosition="0"/>
    </format>
    <format dxfId="202">
      <pivotArea field="5" type="button" dataOnly="0" labelOnly="1" outline="0" axis="axisRow" fieldPosition="0"/>
    </format>
    <format dxfId="201">
      <pivotArea dataOnly="0" labelOnly="1" outline="0" axis="axisValues" fieldPosition="0"/>
    </format>
    <format dxfId="200">
      <pivotArea field="5" type="button" dataOnly="0" labelOnly="1" outline="0" axis="axisRow" fieldPosition="0"/>
    </format>
    <format dxfId="199">
      <pivotArea dataOnly="0" labelOnly="1" outline="0" axis="axisValues" fieldPosition="0"/>
    </format>
    <format dxfId="198">
      <pivotArea field="5" type="button" dataOnly="0" labelOnly="1" outline="0" axis="axisRow" fieldPosition="0"/>
    </format>
    <format dxfId="197">
      <pivotArea dataOnly="0" labelOnly="1" outline="0" axis="axisValues" fieldPosition="0"/>
    </format>
    <format dxfId="196">
      <pivotArea field="5" type="button" dataOnly="0" labelOnly="1" outline="0" axis="axisRow" fieldPosition="0"/>
    </format>
    <format dxfId="195">
      <pivotArea dataOnly="0" labelOnly="1" outline="0" fieldPosition="0">
        <references count="1">
          <reference field="5" count="0"/>
        </references>
      </pivotArea>
    </format>
    <format dxfId="194">
      <pivotArea outline="0" collapsedLevelsAreSubtotals="1" fieldPosition="0"/>
    </format>
    <format dxfId="193">
      <pivotArea outline="0" fieldPosition="0">
        <references count="1">
          <reference field="4294967294" count="1" selected="0">
            <x v="1"/>
          </reference>
        </references>
      </pivotArea>
    </format>
    <format dxfId="192">
      <pivotArea dataOnly="0" labelOnly="1" outline="0" fieldPosition="0">
        <references count="1">
          <reference field="4294967294" count="1">
            <x v="1"/>
          </reference>
        </references>
      </pivotArea>
    </format>
    <format dxfId="191">
      <pivotArea dataOnly="0" labelOnly="1" outline="0" fieldPosition="0">
        <references count="1">
          <reference field="4294967294" count="1">
            <x v="0"/>
          </reference>
        </references>
      </pivotArea>
    </format>
  </formats>
  <conditionalFormats count="1">
    <conditionalFormat scope="field" priority="3">
      <pivotAreas count="1">
        <pivotArea outline="0" collapsedLevelsAreSubtotals="1" fieldPosition="0">
          <references count="2">
            <reference field="4294967294" count="1" selected="0">
              <x v="1"/>
            </reference>
            <reference field="5" count="0" selected="0"/>
          </references>
        </pivotArea>
      </pivotAreas>
    </conditionalFormat>
  </conditionalFormats>
  <pivotTableStyleInfo name="PivotStyleLight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B4F2DCB-AB31-4E25-8E42-2617D4040B6B}" name="pvtDashMonthlyPaid" cacheId="0" applyNumberFormats="0" applyBorderFormats="0" applyFontFormats="0" applyPatternFormats="0" applyAlignmentFormats="0" applyWidthHeightFormats="1" dataCaption="Values" showError="1" updatedVersion="8" minRefreshableVersion="3" showDrill="0" rowGrandTotals="0" colGrandTotals="0" itemPrintTitles="1" createdVersion="8" indent="0" showHeaders="0" compact="0" compactData="0" multipleFieldFilters="0">
  <location ref="N24:P25" firstHeaderRow="0" firstDataRow="1" firstDataCol="1"/>
  <pivotFields count="16">
    <pivotField compact="0" outline="0" showAll="0"/>
    <pivotField compact="0" numFmtId="164" outline="0" showAll="0"/>
    <pivotField compact="0" outline="0" showAll="0"/>
    <pivotField compact="0" outline="0" showAll="0"/>
    <pivotField compact="0" outline="0" showAll="0"/>
    <pivotField axis="axisRow" compact="0" numFmtId="17" outline="0" showAll="0" sortType="descending" defaultSubtotal="0">
      <items count="1">
        <item x="0"/>
      </items>
      <autoSortScope>
        <pivotArea dataOnly="0" outline="0" fieldPosition="0">
          <references count="1">
            <reference field="4294967294" count="1" selected="0">
              <x v="0"/>
            </reference>
          </references>
        </pivotArea>
      </autoSortScope>
    </pivotField>
    <pivotField compact="0" outline="0" showAll="0"/>
    <pivotField compact="0" outline="0" showAll="0"/>
    <pivotField compact="0" outline="0" showAll="0"/>
    <pivotField compact="0" outline="0" showAll="0"/>
    <pivotField compact="0" numFmtId="4" outline="0" showAll="0"/>
    <pivotField compact="0" numFmtId="4" outline="0" showAll="0"/>
    <pivotField dataField="1" compact="0" numFmtId="4" outline="0" showAll="0"/>
    <pivotField compact="0" numFmtId="4" outline="0" showAll="0"/>
    <pivotField compact="0" numFmtId="3" outline="0" showAll="0"/>
    <pivotField compact="0" outline="0" showAll="0"/>
  </pivotFields>
  <rowFields count="1">
    <field x="5"/>
  </rowFields>
  <rowItems count="1">
    <i>
      <x/>
    </i>
  </rowItems>
  <colFields count="1">
    <field x="-2"/>
  </colFields>
  <colItems count="2">
    <i>
      <x/>
    </i>
    <i i="1">
      <x v="1"/>
    </i>
  </colItems>
  <dataFields count="2">
    <dataField name="Collected" fld="12" baseField="0" baseItem="0" numFmtId="168"/>
    <dataField name="Sum of Amount Paid" fld="12" baseField="0" baseItem="0" numFmtId="170"/>
  </dataFields>
  <formats count="39">
    <format dxfId="268">
      <pivotArea type="all" dataOnly="0" outline="0" fieldPosition="0"/>
    </format>
    <format dxfId="267">
      <pivotArea outline="0" collapsedLevelsAreSubtotals="1" fieldPosition="0"/>
    </format>
    <format dxfId="266">
      <pivotArea field="5" type="button" dataOnly="0" labelOnly="1" outline="0" axis="axisRow" fieldPosition="0"/>
    </format>
    <format dxfId="265">
      <pivotArea dataOnly="0" labelOnly="1" outline="0" fieldPosition="0">
        <references count="1">
          <reference field="5" count="0"/>
        </references>
      </pivotArea>
    </format>
    <format dxfId="264">
      <pivotArea dataOnly="0" labelOnly="1" outline="0" axis="axisValues" fieldPosition="0"/>
    </format>
    <format dxfId="263">
      <pivotArea type="all" dataOnly="0" outline="0" fieldPosition="0"/>
    </format>
    <format dxfId="262">
      <pivotArea outline="0" collapsedLevelsAreSubtotals="1" fieldPosition="0"/>
    </format>
    <format dxfId="261">
      <pivotArea field="5" type="button" dataOnly="0" labelOnly="1" outline="0" axis="axisRow" fieldPosition="0"/>
    </format>
    <format dxfId="260">
      <pivotArea dataOnly="0" labelOnly="1" outline="0" fieldPosition="0">
        <references count="1">
          <reference field="5" count="0"/>
        </references>
      </pivotArea>
    </format>
    <format dxfId="259">
      <pivotArea dataOnly="0" labelOnly="1" outline="0" axis="axisValues" fieldPosition="0"/>
    </format>
    <format dxfId="258">
      <pivotArea type="all" dataOnly="0" outline="0" fieldPosition="0"/>
    </format>
    <format dxfId="257">
      <pivotArea outline="0" collapsedLevelsAreSubtotals="1" fieldPosition="0"/>
    </format>
    <format dxfId="256">
      <pivotArea field="5" type="button" dataOnly="0" labelOnly="1" outline="0" axis="axisRow" fieldPosition="0"/>
    </format>
    <format dxfId="255">
      <pivotArea dataOnly="0" labelOnly="1" outline="0" fieldPosition="0">
        <references count="1">
          <reference field="5" count="0"/>
        </references>
      </pivotArea>
    </format>
    <format dxfId="254">
      <pivotArea dataOnly="0" labelOnly="1" outline="0" axis="axisValues" fieldPosition="0"/>
    </format>
    <format dxfId="253">
      <pivotArea type="all" dataOnly="0" outline="0" fieldPosition="0"/>
    </format>
    <format dxfId="252">
      <pivotArea outline="0" collapsedLevelsAreSubtotals="1" fieldPosition="0"/>
    </format>
    <format dxfId="251">
      <pivotArea field="5" type="button" dataOnly="0" labelOnly="1" outline="0" axis="axisRow" fieldPosition="0"/>
    </format>
    <format dxfId="250">
      <pivotArea dataOnly="0" labelOnly="1" outline="0" fieldPosition="0">
        <references count="1">
          <reference field="5" count="0"/>
        </references>
      </pivotArea>
    </format>
    <format dxfId="249">
      <pivotArea dataOnly="0" labelOnly="1" outline="0" axis="axisValues" fieldPosition="0"/>
    </format>
    <format dxfId="248">
      <pivotArea type="all" dataOnly="0" outline="0" fieldPosition="0"/>
    </format>
    <format dxfId="247">
      <pivotArea outline="0" collapsedLevelsAreSubtotals="1" fieldPosition="0"/>
    </format>
    <format dxfId="246">
      <pivotArea field="5" type="button" dataOnly="0" labelOnly="1" outline="0" axis="axisRow" fieldPosition="0"/>
    </format>
    <format dxfId="245">
      <pivotArea dataOnly="0" labelOnly="1" outline="0" fieldPosition="0">
        <references count="1">
          <reference field="5" count="0"/>
        </references>
      </pivotArea>
    </format>
    <format dxfId="244">
      <pivotArea dataOnly="0" labelOnly="1" outline="0" axis="axisValues" fieldPosition="0"/>
    </format>
    <format dxfId="243">
      <pivotArea field="5" type="button" dataOnly="0" labelOnly="1" outline="0" axis="axisRow" fieldPosition="0"/>
    </format>
    <format dxfId="242">
      <pivotArea dataOnly="0" labelOnly="1" outline="0" axis="axisValues" fieldPosition="0"/>
    </format>
    <format dxfId="241">
      <pivotArea field="5" type="button" dataOnly="0" labelOnly="1" outline="0" axis="axisRow" fieldPosition="0"/>
    </format>
    <format dxfId="240">
      <pivotArea dataOnly="0" labelOnly="1" outline="0" axis="axisValues" fieldPosition="0"/>
    </format>
    <format dxfId="239">
      <pivotArea field="5" type="button" dataOnly="0" labelOnly="1" outline="0" axis="axisRow" fieldPosition="0"/>
    </format>
    <format dxfId="238">
      <pivotArea dataOnly="0" labelOnly="1" outline="0" axis="axisValues" fieldPosition="0"/>
    </format>
    <format dxfId="237">
      <pivotArea field="5" type="button" dataOnly="0" labelOnly="1" outline="0" axis="axisRow" fieldPosition="0"/>
    </format>
    <format dxfId="236">
      <pivotArea dataOnly="0" labelOnly="1" outline="0" axis="axisValues" fieldPosition="0"/>
    </format>
    <format dxfId="235">
      <pivotArea field="5" type="button" dataOnly="0" labelOnly="1" outline="0" axis="axisRow" fieldPosition="0"/>
    </format>
    <format dxfId="234">
      <pivotArea dataOnly="0" labelOnly="1" outline="0" fieldPosition="0">
        <references count="1">
          <reference field="5" count="0"/>
        </references>
      </pivotArea>
    </format>
    <format dxfId="233">
      <pivotArea outline="0" collapsedLevelsAreSubtotals="1" fieldPosition="0"/>
    </format>
    <format dxfId="232">
      <pivotArea outline="0" fieldPosition="0">
        <references count="1">
          <reference field="4294967294" count="1" selected="0">
            <x v="1"/>
          </reference>
        </references>
      </pivotArea>
    </format>
    <format dxfId="231">
      <pivotArea dataOnly="0" labelOnly="1" outline="0" fieldPosition="0">
        <references count="1">
          <reference field="4294967294" count="1">
            <x v="1"/>
          </reference>
        </references>
      </pivotArea>
    </format>
    <format dxfId="230">
      <pivotArea dataOnly="0" labelOnly="1" outline="0" fieldPosition="0">
        <references count="1">
          <reference field="4294967294" count="1">
            <x v="0"/>
          </reference>
        </references>
      </pivotArea>
    </format>
  </formats>
  <conditionalFormats count="1">
    <conditionalFormat scope="field" priority="1">
      <pivotAreas count="1">
        <pivotArea outline="0" collapsedLevelsAreSubtotals="1" fieldPosition="0">
          <references count="2">
            <reference field="4294967294" count="1" selected="0">
              <x v="1"/>
            </reference>
            <reference field="5" count="0" selected="0"/>
          </references>
        </pivotArea>
      </pivotAreas>
    </conditionalFormat>
  </conditionalFormats>
  <pivotTableStyleInfo name="PivotStyleLight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8E0FF145-C72B-489A-83A6-D554A1F94DD6}" name="pvtDashKPI"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T2:W3" firstHeaderRow="0" firstDataRow="1" firstDataCol="0"/>
  <pivotFields count="16">
    <pivotField showAll="0"/>
    <pivotField numFmtId="164" showAll="0"/>
    <pivotField showAll="0">
      <items count="2">
        <item x="0"/>
        <item t="default"/>
      </items>
    </pivotField>
    <pivotField showAll="0">
      <items count="2">
        <item x="0"/>
        <item t="default"/>
      </items>
    </pivotField>
    <pivotField showAll="0"/>
    <pivotField numFmtId="17" showAll="0"/>
    <pivotField showAll="0"/>
    <pivotField showAll="0"/>
    <pivotField showAll="0"/>
    <pivotField showAll="0"/>
    <pivotField numFmtId="4" showAll="0"/>
    <pivotField dataField="1" numFmtId="4" showAll="0"/>
    <pivotField dataField="1" numFmtId="4" showAll="0"/>
    <pivotField dataField="1" numFmtId="4" showAll="0"/>
    <pivotField dataField="1" numFmtId="3" showAll="0"/>
    <pivotField showAll="0"/>
  </pivotFields>
  <rowItems count="1">
    <i/>
  </rowItems>
  <colFields count="1">
    <field x="-2"/>
  </colFields>
  <colItems count="4">
    <i>
      <x/>
    </i>
    <i i="1">
      <x v="1"/>
    </i>
    <i i="2">
      <x v="2"/>
    </i>
    <i i="3">
      <x v="3"/>
    </i>
  </colItems>
  <dataFields count="4">
    <dataField name="Total Sales" fld="11" baseField="0" baseItem="0" numFmtId="168"/>
    <dataField name="Total Paid" fld="12" baseField="0" baseItem="0" numFmtId="168"/>
    <dataField name="Total Balance" fld="13" baseField="0" baseItem="0" numFmtId="168"/>
    <dataField name="Invoices" fld="14" baseField="0" baseItem="0" numFmtId="3"/>
  </dataFields>
  <formats count="2">
    <format dxfId="270">
      <pivotArea dataOnly="0" labelOnly="1" outline="0" fieldPosition="0">
        <references count="1">
          <reference field="4294967294" count="4">
            <x v="0"/>
            <x v="1"/>
            <x v="2"/>
            <x v="3"/>
          </reference>
        </references>
      </pivotArea>
    </format>
    <format dxfId="269">
      <pivotArea dataOnly="0" labelOnly="1" outline="0" fieldPosition="0">
        <references count="1">
          <reference field="4294967294"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cDashYear" xr10:uid="{DEF7C5A5-6F5B-4C67-88CE-092F2E693066}" sourceName="Year">
  <pivotTables>
    <pivotTable tabId="9" name="pvtDashKPI"/>
    <pivotTable tabId="9" name="pvtDashStatus"/>
    <pivotTable tabId="9" name="pvtDashCustomerSales"/>
    <pivotTable tabId="9" name="pvtDashCustomerBalance"/>
    <pivotTable tabId="9" name="pvtDashProductSales"/>
    <pivotTable tabId="9" name="pvtDashCitySales"/>
  </pivotTables>
  <data>
    <tabular pivotCacheId="2100376081">
      <items count="1">
        <i x="0"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cDashMonth" xr10:uid="{B08CFEAA-DC8E-42DA-BD87-FE6D0D3454B1}" sourceName="Month">
  <pivotTables>
    <pivotTable tabId="9" name="pvtDashKPI"/>
    <pivotTable tabId="9" name="pvtDashStatus"/>
    <pivotTable tabId="9" name="pvtDashCustomerSales"/>
    <pivotTable tabId="9" name="pvtDashCustomerBalance"/>
    <pivotTable tabId="9" name="pvtDashProductSales"/>
    <pivotTable tabId="9" name="pvtDashCitySales"/>
  </pivotTables>
  <data>
    <tabular pivotCacheId="2100376081">
      <items count="1">
        <i x="0"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DashYear" xr10:uid="{430B9C00-35C7-46A9-9071-385556ADD00D}" cache="scDashYear" caption="YEARS" style="SlicerStyleLight3" lockedPosition="1" rowHeight="241300"/>
  <slicer name="slDashMonth" xr10:uid="{11DB8125-2A3D-41F3-8B0E-35C062F0819A}" cache="scDashMonth" caption="MONTHS" columnCount="2" style="SlicerStyleLight3" lockedPosition="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ustomersTable" displayName="CustomersTable" ref="A4:F14" headerRowDxfId="34" dataDxfId="32" totalsRowDxfId="31" headerRowBorderDxfId="33">
  <tableColumns count="6">
    <tableColumn id="1" xr3:uid="{00000000-0010-0000-0000-000001000000}" name="Customer Code" dataDxfId="30"/>
    <tableColumn id="2" xr3:uid="{00000000-0010-0000-0000-000002000000}" name="Customer Name" dataDxfId="29"/>
    <tableColumn id="3" xr3:uid="{00000000-0010-0000-0000-000003000000}" name="Phone" dataDxfId="28"/>
    <tableColumn id="4" xr3:uid="{00000000-0010-0000-0000-000004000000}" name="Address" dataDxfId="27"/>
    <tableColumn id="5" xr3:uid="{00000000-0010-0000-0000-000005000000}" name="City" dataDxfId="26"/>
    <tableColumn id="6" xr3:uid="{00000000-0010-0000-0000-000006000000}" name="Active" dataDxfId="25"/>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ProductsTable" displayName="ProductsTable" ref="A4:J15" headerRowDxfId="24" dataDxfId="23" totalsRowDxfId="22">
  <tableColumns count="10">
    <tableColumn id="1" xr3:uid="{00000000-0010-0000-0100-000001000000}" name="Product Code" dataDxfId="21"/>
    <tableColumn id="2" xr3:uid="{00000000-0010-0000-0100-000002000000}" name="Product Name" dataDxfId="20"/>
    <tableColumn id="3" xr3:uid="{00000000-0010-0000-0100-000003000000}" name="Default Rate Basis" dataDxfId="19"/>
    <tableColumn id="4" xr3:uid="{00000000-0010-0000-0100-000004000000}" name="Default Rate" dataDxfId="18"/>
    <tableColumn id="5" xr3:uid="{00000000-0010-0000-0100-000005000000}" name="Default Package Type" dataDxfId="17"/>
    <tableColumn id="9" xr3:uid="{36D0374A-AC9D-458C-9B59-E20501C8D7A2}" name="Package Weight (kg)" dataDxfId="16"/>
    <tableColumn id="11" xr3:uid="{13F9AAAF-F0A7-4839-8A8D-DF1651983F9D}" name="Tare Deduction per Package (kg)" dataDxfId="15"/>
    <tableColumn id="12" xr3:uid="{78F56728-C3CC-4C98-8A89-16EB2A2F33CC}" name="Packing Charge per Package" dataDxfId="14"/>
    <tableColumn id="6" xr3:uid="{00000000-0010-0000-0100-000006000000}" name="Weight Entry" dataDxfId="13"/>
    <tableColumn id="7" xr3:uid="{00000000-0010-0000-0100-000007000000}" name="Active" dataDxfId="1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InvoiceDatabaseTable" displayName="InvoiceDatabaseTable" ref="A3:AE47" headerRowDxfId="304" dataDxfId="303" totalsRowDxfId="302">
  <tableColumns count="31">
    <tableColumn id="1" xr3:uid="{00000000-0010-0000-0200-000001000000}" name="Invoice Number" dataDxfId="301"/>
    <tableColumn id="2" xr3:uid="{00000000-0010-0000-0200-000002000000}" name="Invoice Date" dataDxfId="300"/>
    <tableColumn id="3" xr3:uid="{00000000-0010-0000-0200-000003000000}" name="Customer Code" dataDxfId="299"/>
    <tableColumn id="4" xr3:uid="{00000000-0010-0000-0200-000004000000}" name="Customer Name" dataDxfId="298"/>
    <tableColumn id="5" xr3:uid="{00000000-0010-0000-0200-000005000000}" name="Customer Phone" dataDxfId="297"/>
    <tableColumn id="6" xr3:uid="{00000000-0010-0000-0200-000006000000}" name="Customer Address" dataDxfId="296"/>
    <tableColumn id="7" xr3:uid="{00000000-0010-0000-0200-000007000000}" name="Customer City" dataDxfId="295"/>
    <tableColumn id="8" xr3:uid="{00000000-0010-0000-0200-000008000000}" name="Line Number" dataDxfId="294"/>
    <tableColumn id="9" xr3:uid="{00000000-0010-0000-0200-000009000000}" name="Product Code" dataDxfId="293"/>
    <tableColumn id="10" xr3:uid="{00000000-0010-0000-0200-00000A000000}" name="Product Name" dataDxfId="292"/>
    <tableColumn id="11" xr3:uid="{00000000-0010-0000-0200-00000B000000}" name="Package Quantity" dataDxfId="291"/>
    <tableColumn id="12" xr3:uid="{00000000-0010-0000-0200-00000C000000}" name="Package Type" dataDxfId="290"/>
    <tableColumn id="13" xr3:uid="{00000000-0010-0000-0200-00000D000000}" name="Gross Weight kg" dataDxfId="289"/>
    <tableColumn id="14" xr3:uid="{00000000-0010-0000-0200-00000E000000}" name="Net Weight kg" dataDxfId="288"/>
    <tableColumn id="15" xr3:uid="{00000000-0010-0000-0200-00000F000000}" name="Rate Basis" dataDxfId="287"/>
    <tableColumn id="16" xr3:uid="{00000000-0010-0000-0200-000010000000}" name="Rate" dataDxfId="286"/>
    <tableColumn id="17" xr3:uid="{00000000-0010-0000-0200-000011000000}" name="Packing Charge" dataDxfId="285"/>
    <tableColumn id="18" xr3:uid="{00000000-0010-0000-0200-000012000000}" name="Line Amount" dataDxfId="284"/>
    <tableColumn id="19" xr3:uid="{00000000-0010-0000-0200-000013000000}" name="Subtotal" dataDxfId="283"/>
    <tableColumn id="20" xr3:uid="{00000000-0010-0000-0200-000014000000}" name="Discount" dataDxfId="282"/>
    <tableColumn id="21" xr3:uid="{00000000-0010-0000-0200-000015000000}" name="Loading Charges" dataDxfId="281"/>
    <tableColumn id="22" xr3:uid="{00000000-0010-0000-0200-000016000000}" name="Transport Charges" dataDxfId="280"/>
    <tableColumn id="23" xr3:uid="{00000000-0010-0000-0200-000017000000}" name="Unloading Charges" dataDxfId="279"/>
    <tableColumn id="24" xr3:uid="{00000000-0010-0000-0200-000018000000}" name="Grand Total" dataDxfId="278"/>
    <tableColumn id="25" xr3:uid="{00000000-0010-0000-0200-000019000000}" name="Amount Paid" dataDxfId="277"/>
    <tableColumn id="26" xr3:uid="{00000000-0010-0000-0200-00001A000000}" name="Balance" dataDxfId="276"/>
    <tableColumn id="31" xr3:uid="{A4F1266F-906C-49DE-B065-6F838ECE0F8D}" name="Due Date" dataDxfId="275"/>
    <tableColumn id="27" xr3:uid="{00000000-0010-0000-0200-00001B000000}" name="Payment Status" dataDxfId="274"/>
    <tableColumn id="28" xr3:uid="{00000000-0010-0000-0200-00001C000000}" name="Notes" dataDxfId="273"/>
    <tableColumn id="29" xr3:uid="{00000000-0010-0000-0200-00001D000000}" name="Created At" dataDxfId="272"/>
    <tableColumn id="30" xr3:uid="{00000000-0010-0000-0200-00001E000000}" name="Last Modified At" dataDxfId="271"/>
  </tableColumns>
  <tableStyleInfo name="FinenzaDatabaseLight"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2B19EFB-AA41-4F68-8B67-F0EC7021DFE7}" name="DashboardDataTable" displayName="DashboardDataTable" ref="A1:P45" totalsRowShown="0">
  <autoFilter ref="A1:P45" xr:uid="{02B19EFB-AA41-4F68-8B67-F0EC7021DFE7}"/>
  <tableColumns count="16">
    <tableColumn id="1" xr3:uid="{02252348-EA49-47EF-AC61-096411472CD7}" name="Invoice Number"/>
    <tableColumn id="2" xr3:uid="{331067D7-860B-4958-8C0B-45D5F54FCDBD}" name="Invoice Date" dataDxfId="11"/>
    <tableColumn id="3" xr3:uid="{2A9D147C-D446-4461-951F-487EC8BF1C56}" name="Year"/>
    <tableColumn id="4" xr3:uid="{2F77CFC1-A730-494C-916F-64EA0B082711}" name="Month"/>
    <tableColumn id="5" xr3:uid="{395F4132-657D-43CA-9EA2-FF16CC31A101}" name="Month Number"/>
    <tableColumn id="6" xr3:uid="{15ACF2A9-5FE0-4443-B710-7A159F7DD7A2}" name="Period" dataDxfId="10"/>
    <tableColumn id="7" xr3:uid="{FE135AB7-5EB8-40D7-B429-8BE33DB8819F}" name="Customer"/>
    <tableColumn id="8" xr3:uid="{48B63F26-C9EB-4168-AC81-B965280EAC87}" name="City"/>
    <tableColumn id="9" xr3:uid="{C75838A1-43AF-4134-8985-040C3A1BBBEB}" name="Payment Status"/>
    <tableColumn id="10" xr3:uid="{BF294D86-DFE1-460F-99D4-3885D760B502}" name="Product"/>
    <tableColumn id="11" xr3:uid="{47680561-D150-472A-B1A1-A6144AB39FAF}" name="Product Sales" dataDxfId="9"/>
    <tableColumn id="12" xr3:uid="{740838DF-862D-4D59-B99A-03EA98CD2848}" name="Invoice Sales" dataDxfId="8"/>
    <tableColumn id="13" xr3:uid="{EC6C162E-CBB7-4A8C-80A7-05BC7068B7C2}" name="Amount Paid" dataDxfId="7"/>
    <tableColumn id="14" xr3:uid="{EDE1EA2D-7C41-4394-B1F1-B701D4CF06C4}" name="Balance" dataDxfId="6"/>
    <tableColumn id="15" xr3:uid="{55B83EF7-2DDA-4A27-8430-460F65305047}" name="Invoice Count" dataDxfId="5"/>
    <tableColumn id="16" xr3:uid="{987DBE0D-1ECA-4B38-90EC-81FE1B9A51D1}" name="Due Date" dataDxfId="4"/>
  </tableColumns>
  <tableStyleInfo name="TableStyleLight9" showFirstColumn="0" showLastColumn="0" showRowStripes="1" showColumnStripes="0"/>
</table>
</file>

<file path=xl/theme/theme1.xml><?xml version="1.0" encoding="utf-8"?>
<a:theme xmlns:a="http://schemas.openxmlformats.org/drawingml/2006/main" name="ChatGPT">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113FDC2-245B-4AD2-A234-8EB7EAB87878}">
  <we:reference id="wa200010215" version="2.0.0.0" store="en-US" storeType="OMEX"/>
  <we:alternateReferences>
    <we:reference id="wa200010215" version="2.0.0.0" store="wa200010215"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microsoft.com/office/2007/relationships/slicer" Target="../slicers/slicer1.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ctrlProp" Target="../ctrlProps/ctrlProp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vmlDrawing" Target="../drawings/vmlDrawing1.vml"/><Relationship Id="rId5" Type="http://schemas.openxmlformats.org/officeDocument/2006/relationships/pivotTable" Target="../pivotTables/pivotTable5.xml"/><Relationship Id="rId10" Type="http://schemas.openxmlformats.org/officeDocument/2006/relationships/drawing" Target="../drawings/drawing4.xml"/><Relationship Id="rId4" Type="http://schemas.openxmlformats.org/officeDocument/2006/relationships/pivotTable" Target="../pivotTables/pivotTable4.xml"/><Relationship Id="rId9"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mailto:contact@business.com" TargetMode="External"/></Relationships>
</file>

<file path=xl/worksheets/_rels/sheet9.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120"/>
  <sheetViews>
    <sheetView showGridLines="0" tabSelected="1" zoomScaleNormal="100" workbookViewId="0">
      <selection activeCell="L19" sqref="L19"/>
    </sheetView>
  </sheetViews>
  <sheetFormatPr defaultRowHeight="14.25"/>
  <cols>
    <col min="1" max="1" width="16.125" customWidth="1"/>
    <col min="2" max="2" width="12.5" customWidth="1"/>
    <col min="3" max="3" width="37.5" customWidth="1"/>
    <col min="4" max="6" width="13.75" customWidth="1"/>
    <col min="7" max="7" width="22.5" customWidth="1"/>
    <col min="8" max="8" width="13.75" customWidth="1"/>
    <col min="9" max="10" width="18.75" customWidth="1"/>
  </cols>
  <sheetData>
    <row r="1" spans="1:22" ht="30" customHeight="1">
      <c r="A1" s="182" t="s">
        <v>0</v>
      </c>
      <c r="B1" s="182"/>
      <c r="C1" s="182"/>
      <c r="D1" s="182"/>
      <c r="E1" s="182"/>
      <c r="F1" s="182"/>
      <c r="G1" s="182"/>
      <c r="H1" s="182"/>
      <c r="I1" s="182"/>
      <c r="J1" s="182"/>
      <c r="K1" s="37"/>
      <c r="L1" s="37"/>
      <c r="M1" s="37"/>
      <c r="N1" s="37"/>
      <c r="O1" s="37"/>
      <c r="P1" s="37"/>
      <c r="Q1" s="37"/>
      <c r="R1" s="37"/>
      <c r="S1" s="37"/>
      <c r="T1" s="37"/>
      <c r="U1" s="37"/>
      <c r="V1" s="37"/>
    </row>
    <row r="2" spans="1:22" ht="30" customHeight="1">
      <c r="A2" s="182"/>
      <c r="B2" s="182"/>
      <c r="C2" s="182"/>
      <c r="D2" s="182"/>
      <c r="E2" s="182"/>
      <c r="F2" s="182"/>
      <c r="G2" s="182"/>
      <c r="H2" s="182"/>
      <c r="I2" s="182"/>
      <c r="J2" s="182"/>
      <c r="K2" s="37"/>
      <c r="L2" s="37"/>
      <c r="M2" s="37"/>
      <c r="N2" s="37"/>
      <c r="O2" s="37"/>
      <c r="P2" s="37"/>
      <c r="Q2" s="37"/>
      <c r="R2" s="37"/>
      <c r="S2" s="37"/>
      <c r="T2" s="37"/>
      <c r="U2" s="37"/>
      <c r="V2" s="37"/>
    </row>
    <row r="3" spans="1:22">
      <c r="A3" s="250" t="s">
        <v>243</v>
      </c>
      <c r="B3" s="250"/>
      <c r="C3" s="250"/>
      <c r="D3" s="250"/>
      <c r="E3" s="250"/>
      <c r="F3" s="250"/>
      <c r="G3" s="250"/>
      <c r="H3" s="250"/>
      <c r="I3" s="250"/>
      <c r="J3" s="250"/>
      <c r="K3" s="37"/>
      <c r="L3" s="37"/>
      <c r="M3" s="37"/>
      <c r="N3" s="37"/>
      <c r="O3" s="37"/>
      <c r="P3" s="37"/>
      <c r="Q3" s="37"/>
      <c r="R3" s="37"/>
      <c r="S3" s="37"/>
      <c r="T3" s="37"/>
      <c r="U3" s="37"/>
      <c r="V3" s="37"/>
    </row>
    <row r="4" spans="1:22" ht="15">
      <c r="A4" s="183" t="s">
        <v>169</v>
      </c>
      <c r="B4" s="183"/>
      <c r="C4" s="183"/>
      <c r="D4" s="183"/>
      <c r="E4" s="183"/>
      <c r="F4" s="183"/>
      <c r="G4" s="183"/>
      <c r="H4" s="183"/>
      <c r="I4" s="183"/>
      <c r="J4" s="183"/>
      <c r="N4" s="37"/>
      <c r="R4" s="37"/>
      <c r="V4" s="37"/>
    </row>
    <row r="5" spans="1:22">
      <c r="A5" s="37"/>
      <c r="B5" s="37"/>
      <c r="C5" s="37"/>
      <c r="D5" s="37"/>
      <c r="E5" s="37"/>
      <c r="F5" s="37"/>
      <c r="G5" s="37"/>
      <c r="H5" s="37"/>
      <c r="I5" s="37"/>
      <c r="J5" s="37"/>
      <c r="N5" s="37"/>
      <c r="R5" s="37"/>
      <c r="V5" s="37"/>
    </row>
    <row r="6" spans="1:22" ht="24.95" customHeight="1">
      <c r="A6" s="57" t="s">
        <v>3</v>
      </c>
      <c r="B6" s="181"/>
      <c r="C6" s="179"/>
      <c r="D6" s="98" t="s">
        <v>4</v>
      </c>
      <c r="E6" s="179"/>
      <c r="F6" s="179"/>
      <c r="G6" s="180"/>
      <c r="H6" s="98" t="s">
        <v>5</v>
      </c>
      <c r="I6" s="99"/>
      <c r="N6" s="37"/>
      <c r="R6" s="37"/>
      <c r="V6" s="37"/>
    </row>
    <row r="7" spans="1:22" ht="18.75" customHeight="1">
      <c r="A7" s="61"/>
      <c r="B7" s="37"/>
      <c r="C7" s="37"/>
      <c r="D7" s="37"/>
      <c r="E7" s="37"/>
      <c r="F7" s="37"/>
      <c r="G7" s="37"/>
      <c r="H7" s="37"/>
      <c r="I7" s="37"/>
      <c r="J7" s="37"/>
      <c r="K7" s="37"/>
      <c r="L7" s="37"/>
      <c r="M7" s="37"/>
      <c r="N7" s="37"/>
      <c r="O7" s="37"/>
      <c r="P7" s="37"/>
      <c r="Q7" s="37"/>
      <c r="R7" s="37"/>
      <c r="S7" s="37"/>
      <c r="T7" s="37"/>
      <c r="U7" s="37"/>
      <c r="V7" s="37"/>
    </row>
    <row r="8" spans="1:22" ht="18.75" customHeight="1">
      <c r="A8" s="58" t="s">
        <v>6</v>
      </c>
      <c r="B8" s="59" t="s">
        <v>7</v>
      </c>
      <c r="C8" s="59" t="s">
        <v>4</v>
      </c>
      <c r="D8" s="59" t="s">
        <v>8</v>
      </c>
      <c r="E8" s="59" t="s">
        <v>9</v>
      </c>
      <c r="F8" s="59" t="s">
        <v>10</v>
      </c>
      <c r="G8" s="60" t="s">
        <v>11</v>
      </c>
      <c r="H8" s="112"/>
      <c r="K8" s="37"/>
      <c r="L8" s="37"/>
      <c r="M8" s="37"/>
      <c r="N8" s="37"/>
      <c r="O8" s="37"/>
      <c r="P8" s="37"/>
      <c r="Q8" s="37"/>
      <c r="R8" s="37"/>
      <c r="S8" s="37"/>
      <c r="T8" s="37"/>
      <c r="U8" s="37"/>
      <c r="V8" s="37"/>
    </row>
    <row r="9" spans="1:22" ht="18.75" customHeight="1">
      <c r="A9" s="46" t="s">
        <v>170</v>
      </c>
      <c r="B9" s="40">
        <v>46222</v>
      </c>
      <c r="C9" s="50" t="s">
        <v>75</v>
      </c>
      <c r="D9" s="41">
        <v>625586</v>
      </c>
      <c r="E9" s="41">
        <v>0</v>
      </c>
      <c r="F9" s="41">
        <v>625586</v>
      </c>
      <c r="G9" s="53" t="s">
        <v>168</v>
      </c>
      <c r="H9" s="112"/>
      <c r="K9" s="37"/>
      <c r="L9" s="37"/>
      <c r="M9" s="37"/>
      <c r="N9" s="37"/>
      <c r="O9" s="37"/>
      <c r="P9" s="37"/>
      <c r="Q9" s="37"/>
      <c r="R9" s="37"/>
      <c r="S9" s="37"/>
      <c r="T9" s="37"/>
      <c r="U9" s="37"/>
      <c r="V9" s="37"/>
    </row>
    <row r="10" spans="1:22" ht="18.75" customHeight="1">
      <c r="A10" s="47"/>
      <c r="B10" s="42"/>
      <c r="C10" s="51"/>
      <c r="D10" s="43"/>
      <c r="E10" s="43"/>
      <c r="F10" s="43"/>
      <c r="G10" s="54"/>
      <c r="H10" s="37"/>
      <c r="K10" s="37"/>
      <c r="L10" s="37"/>
      <c r="M10" s="37"/>
      <c r="N10" s="37"/>
      <c r="O10" s="37"/>
      <c r="P10" s="37"/>
      <c r="Q10" s="37"/>
      <c r="R10" s="37"/>
      <c r="S10" s="37"/>
      <c r="T10" s="37"/>
      <c r="U10" s="37"/>
      <c r="V10" s="37"/>
    </row>
    <row r="11" spans="1:22" ht="18.75" customHeight="1">
      <c r="A11" s="47"/>
      <c r="B11" s="42"/>
      <c r="C11" s="51"/>
      <c r="D11" s="43"/>
      <c r="E11" s="43"/>
      <c r="F11" s="43"/>
      <c r="G11" s="54"/>
      <c r="H11" s="37"/>
      <c r="K11" s="37"/>
      <c r="L11" s="37"/>
      <c r="M11" s="37"/>
      <c r="N11" s="37"/>
      <c r="O11" s="37"/>
      <c r="P11" s="37"/>
      <c r="Q11" s="37"/>
      <c r="R11" s="37"/>
      <c r="S11" s="37"/>
      <c r="T11" s="37"/>
      <c r="U11" s="37"/>
      <c r="V11" s="37"/>
    </row>
    <row r="12" spans="1:22" ht="18.75" customHeight="1">
      <c r="A12" s="47"/>
      <c r="B12" s="42"/>
      <c r="C12" s="51"/>
      <c r="D12" s="43"/>
      <c r="E12" s="43"/>
      <c r="F12" s="43"/>
      <c r="G12" s="54"/>
      <c r="H12" s="37"/>
      <c r="K12" s="37"/>
      <c r="L12" s="37"/>
      <c r="M12" s="37"/>
      <c r="N12" s="37"/>
      <c r="O12" s="37"/>
      <c r="P12" s="37"/>
      <c r="Q12" s="37"/>
      <c r="R12" s="37"/>
      <c r="S12" s="37"/>
      <c r="T12" s="37"/>
      <c r="U12" s="37"/>
      <c r="V12" s="37"/>
    </row>
    <row r="13" spans="1:22" ht="18.75" customHeight="1">
      <c r="A13" s="47"/>
      <c r="B13" s="42"/>
      <c r="C13" s="51"/>
      <c r="D13" s="43"/>
      <c r="E13" s="43"/>
      <c r="F13" s="43"/>
      <c r="G13" s="54"/>
      <c r="H13" s="37"/>
      <c r="K13" s="37"/>
      <c r="L13" s="37"/>
      <c r="M13" s="37"/>
      <c r="N13" s="37"/>
      <c r="O13" s="37"/>
      <c r="P13" s="37"/>
      <c r="Q13" s="37"/>
      <c r="R13" s="37"/>
      <c r="S13" s="37"/>
      <c r="T13" s="37"/>
      <c r="U13" s="37"/>
      <c r="V13" s="37"/>
    </row>
    <row r="14" spans="1:22" ht="18.75" customHeight="1">
      <c r="A14" s="47"/>
      <c r="B14" s="42"/>
      <c r="C14" s="51"/>
      <c r="D14" s="43"/>
      <c r="E14" s="43"/>
      <c r="F14" s="43"/>
      <c r="G14" s="54"/>
      <c r="H14" s="37"/>
      <c r="K14" s="37"/>
      <c r="L14" s="37"/>
      <c r="M14" s="37"/>
      <c r="N14" s="37"/>
      <c r="O14" s="37"/>
      <c r="P14" s="37"/>
      <c r="Q14" s="37"/>
      <c r="R14" s="37"/>
      <c r="S14" s="37"/>
      <c r="T14" s="37"/>
      <c r="U14" s="37"/>
      <c r="V14" s="37"/>
    </row>
    <row r="15" spans="1:22" ht="18.75" customHeight="1">
      <c r="A15" s="47"/>
      <c r="B15" s="42"/>
      <c r="C15" s="51"/>
      <c r="D15" s="43"/>
      <c r="E15" s="43"/>
      <c r="F15" s="43"/>
      <c r="G15" s="54"/>
      <c r="H15" s="37"/>
      <c r="K15" s="37"/>
      <c r="L15" s="37"/>
      <c r="M15" s="37"/>
      <c r="N15" s="37"/>
      <c r="O15" s="37"/>
      <c r="P15" s="37"/>
      <c r="Q15" s="37"/>
      <c r="R15" s="37"/>
      <c r="S15" s="37"/>
      <c r="T15" s="37"/>
      <c r="U15" s="37"/>
      <c r="V15" s="37"/>
    </row>
    <row r="16" spans="1:22" ht="18.75" customHeight="1">
      <c r="A16" s="47"/>
      <c r="B16" s="42"/>
      <c r="C16" s="51"/>
      <c r="D16" s="43"/>
      <c r="E16" s="43"/>
      <c r="F16" s="43"/>
      <c r="G16" s="54"/>
      <c r="H16" s="37"/>
      <c r="K16" s="37"/>
      <c r="L16" s="37"/>
      <c r="M16" s="37"/>
      <c r="N16" s="37"/>
      <c r="O16" s="37"/>
      <c r="P16" s="37"/>
      <c r="Q16" s="37"/>
      <c r="R16" s="37"/>
      <c r="S16" s="37"/>
      <c r="T16" s="37"/>
      <c r="U16" s="37"/>
      <c r="V16" s="37"/>
    </row>
    <row r="17" spans="1:22" ht="18.75" customHeight="1">
      <c r="A17" s="47"/>
      <c r="B17" s="42"/>
      <c r="C17" s="51"/>
      <c r="D17" s="43"/>
      <c r="E17" s="43"/>
      <c r="F17" s="43"/>
      <c r="G17" s="54"/>
      <c r="H17" s="37"/>
      <c r="K17" s="37"/>
      <c r="L17" s="37"/>
      <c r="M17" s="37"/>
      <c r="N17" s="37"/>
      <c r="O17" s="37"/>
      <c r="P17" s="37"/>
      <c r="Q17" s="37"/>
      <c r="R17" s="37"/>
      <c r="S17" s="37"/>
      <c r="T17" s="37"/>
      <c r="U17" s="37"/>
      <c r="V17" s="37"/>
    </row>
    <row r="18" spans="1:22" ht="18.75" customHeight="1">
      <c r="A18" s="47"/>
      <c r="B18" s="42"/>
      <c r="C18" s="51"/>
      <c r="D18" s="43"/>
      <c r="E18" s="43"/>
      <c r="F18" s="43"/>
      <c r="G18" s="54"/>
      <c r="H18" s="37"/>
      <c r="K18" s="37"/>
      <c r="L18" s="37"/>
      <c r="M18" s="37"/>
      <c r="N18" s="37"/>
      <c r="O18" s="37"/>
      <c r="P18" s="37"/>
      <c r="Q18" s="37"/>
      <c r="R18" s="37"/>
      <c r="S18" s="37"/>
      <c r="T18" s="37"/>
      <c r="U18" s="37"/>
      <c r="V18" s="37"/>
    </row>
    <row r="19" spans="1:22" ht="18.75" customHeight="1">
      <c r="A19" s="47"/>
      <c r="B19" s="42"/>
      <c r="C19" s="51"/>
      <c r="D19" s="43"/>
      <c r="E19" s="43"/>
      <c r="F19" s="43"/>
      <c r="G19" s="54"/>
      <c r="H19" s="37"/>
      <c r="K19" s="37"/>
      <c r="L19" s="37"/>
      <c r="M19" s="37"/>
      <c r="N19" s="37"/>
      <c r="O19" s="37"/>
      <c r="P19" s="37"/>
      <c r="Q19" s="37"/>
      <c r="R19" s="37"/>
      <c r="S19" s="37"/>
      <c r="T19" s="37"/>
      <c r="U19" s="37"/>
      <c r="V19" s="37"/>
    </row>
    <row r="20" spans="1:22" ht="18.75" customHeight="1">
      <c r="A20" s="48"/>
      <c r="B20" s="42"/>
      <c r="C20" s="48"/>
      <c r="D20" s="42"/>
      <c r="E20" s="42"/>
      <c r="F20" s="42"/>
      <c r="G20" s="48"/>
      <c r="H20" s="37"/>
      <c r="K20" s="37"/>
      <c r="L20" s="37"/>
      <c r="M20" s="37"/>
      <c r="N20" s="37"/>
      <c r="O20" s="37"/>
      <c r="P20" s="37"/>
      <c r="Q20" s="37"/>
      <c r="R20" s="37"/>
      <c r="S20" s="37"/>
      <c r="T20" s="37"/>
      <c r="U20" s="37"/>
      <c r="V20" s="37"/>
    </row>
    <row r="21" spans="1:22" ht="18.75" customHeight="1">
      <c r="A21" s="47"/>
      <c r="B21" s="42"/>
      <c r="C21" s="51"/>
      <c r="D21" s="43"/>
      <c r="E21" s="43"/>
      <c r="F21" s="43"/>
      <c r="G21" s="54"/>
      <c r="H21" s="37"/>
      <c r="K21" s="37"/>
      <c r="L21" s="37"/>
      <c r="M21" s="37"/>
      <c r="N21" s="37"/>
      <c r="O21" s="37"/>
      <c r="P21" s="37"/>
      <c r="Q21" s="37"/>
      <c r="R21" s="37"/>
      <c r="S21" s="37"/>
      <c r="T21" s="37"/>
      <c r="U21" s="37"/>
      <c r="V21" s="37"/>
    </row>
    <row r="22" spans="1:22" ht="18.75" customHeight="1">
      <c r="A22" s="47"/>
      <c r="B22" s="42"/>
      <c r="C22" s="51"/>
      <c r="D22" s="43"/>
      <c r="E22" s="43"/>
      <c r="F22" s="43"/>
      <c r="G22" s="54"/>
      <c r="K22" s="37"/>
      <c r="L22" s="37"/>
      <c r="M22" s="37"/>
      <c r="N22" s="37"/>
      <c r="O22" s="37"/>
      <c r="P22" s="37"/>
      <c r="Q22" s="37"/>
      <c r="R22" s="37"/>
      <c r="S22" s="37"/>
      <c r="T22" s="37"/>
      <c r="U22" s="37"/>
      <c r="V22" s="37"/>
    </row>
    <row r="23" spans="1:22" ht="18.75" customHeight="1">
      <c r="A23" s="49"/>
      <c r="B23" s="44"/>
      <c r="C23" s="52"/>
      <c r="D23" s="45"/>
      <c r="E23" s="45"/>
      <c r="F23" s="45"/>
      <c r="G23" s="55"/>
      <c r="K23" s="37"/>
      <c r="L23" s="37"/>
      <c r="M23" s="37"/>
      <c r="N23" s="37"/>
      <c r="O23" s="37"/>
      <c r="P23" s="37"/>
      <c r="Q23" s="37"/>
      <c r="R23" s="37"/>
      <c r="S23" s="37"/>
      <c r="T23" s="37"/>
      <c r="U23" s="37"/>
      <c r="V23" s="37"/>
    </row>
    <row r="24" spans="1:22">
      <c r="K24" s="37"/>
      <c r="L24" s="37"/>
      <c r="M24" s="37"/>
      <c r="N24" s="37"/>
      <c r="O24" s="37"/>
      <c r="P24" s="37"/>
      <c r="Q24" s="37"/>
      <c r="R24" s="37"/>
      <c r="S24" s="37"/>
      <c r="T24" s="37"/>
      <c r="U24" s="37"/>
      <c r="V24" s="37"/>
    </row>
    <row r="25" spans="1:22" ht="30" customHeight="1">
      <c r="A25" s="184" t="s">
        <v>178</v>
      </c>
      <c r="B25" s="184"/>
      <c r="C25" s="184"/>
      <c r="D25" s="184"/>
      <c r="E25" s="62"/>
      <c r="F25" s="62"/>
      <c r="G25" s="62"/>
      <c r="H25" s="62"/>
      <c r="I25" s="62"/>
      <c r="J25" s="62"/>
      <c r="K25" s="37"/>
      <c r="L25" s="37"/>
      <c r="M25" s="37"/>
      <c r="N25" s="37"/>
      <c r="O25" s="37"/>
      <c r="P25" s="37"/>
      <c r="Q25" s="37"/>
      <c r="R25" s="37"/>
      <c r="S25" s="37"/>
      <c r="T25" s="37"/>
      <c r="U25" s="37"/>
      <c r="V25" s="37"/>
    </row>
    <row r="26" spans="1:22" ht="24" customHeight="1">
      <c r="A26" s="185" t="s">
        <v>179</v>
      </c>
      <c r="B26" s="185"/>
      <c r="C26" s="186" t="s">
        <v>217</v>
      </c>
      <c r="D26" s="186"/>
      <c r="E26" s="187" t="s">
        <v>222</v>
      </c>
      <c r="F26" s="187"/>
      <c r="G26" s="188" t="s">
        <v>223</v>
      </c>
      <c r="H26" s="188"/>
      <c r="I26" s="188"/>
      <c r="J26" s="188"/>
      <c r="K26" s="37"/>
      <c r="L26" s="37"/>
      <c r="M26" s="37"/>
      <c r="N26" s="37"/>
      <c r="O26" s="37"/>
      <c r="P26" s="37"/>
      <c r="Q26" s="37"/>
      <c r="R26" s="37"/>
      <c r="S26" s="37"/>
      <c r="T26" s="37"/>
      <c r="U26" s="37"/>
      <c r="V26" s="37"/>
    </row>
    <row r="27" spans="1:22" ht="24" customHeight="1">
      <c r="A27" s="185"/>
      <c r="B27" s="185"/>
      <c r="C27" s="186"/>
      <c r="D27" s="186"/>
      <c r="E27" s="187"/>
      <c r="F27" s="187"/>
      <c r="G27" s="188"/>
      <c r="H27" s="188"/>
      <c r="I27" s="188"/>
      <c r="J27" s="188"/>
      <c r="K27" s="37"/>
      <c r="L27" s="37"/>
      <c r="M27" s="37"/>
      <c r="N27" s="37"/>
      <c r="O27" s="37"/>
      <c r="P27" s="37"/>
      <c r="Q27" s="37"/>
      <c r="R27" s="37"/>
      <c r="S27" s="37"/>
      <c r="T27" s="37"/>
      <c r="U27" s="37"/>
      <c r="V27" s="37"/>
    </row>
    <row r="28" spans="1:22" ht="24" customHeight="1">
      <c r="A28" s="185"/>
      <c r="B28" s="185"/>
      <c r="C28" s="186"/>
      <c r="D28" s="186"/>
      <c r="E28" s="187"/>
      <c r="F28" s="187"/>
      <c r="G28" s="188"/>
      <c r="H28" s="188"/>
      <c r="I28" s="188"/>
      <c r="J28" s="188"/>
      <c r="K28" s="37"/>
      <c r="L28" s="37"/>
      <c r="M28" s="37"/>
      <c r="N28" s="37"/>
      <c r="O28" s="37"/>
      <c r="P28" s="37"/>
      <c r="Q28" s="37"/>
      <c r="R28" s="37"/>
      <c r="S28" s="37"/>
      <c r="T28" s="37"/>
      <c r="U28" s="37"/>
      <c r="V28" s="37"/>
    </row>
    <row r="29" spans="1:22" ht="21.95" customHeight="1">
      <c r="A29" s="189" t="s">
        <v>224</v>
      </c>
      <c r="B29" s="189"/>
      <c r="C29" s="189"/>
      <c r="D29" s="189"/>
      <c r="E29" s="189"/>
      <c r="F29" s="189"/>
      <c r="G29" s="189"/>
      <c r="H29" s="189"/>
      <c r="I29" s="189"/>
      <c r="J29" s="189"/>
      <c r="K29" s="37"/>
      <c r="L29" s="37"/>
      <c r="M29" s="37"/>
      <c r="N29" s="37"/>
      <c r="O29" s="37"/>
      <c r="P29" s="37"/>
      <c r="Q29" s="37"/>
      <c r="R29" s="37"/>
      <c r="S29" s="37"/>
      <c r="T29" s="37"/>
      <c r="U29" s="37"/>
      <c r="V29" s="37"/>
    </row>
    <row r="30" spans="1:22">
      <c r="K30" s="37"/>
      <c r="L30" s="37"/>
      <c r="M30" s="37"/>
      <c r="N30" s="37"/>
      <c r="O30" s="37"/>
      <c r="P30" s="37"/>
      <c r="Q30" s="37"/>
      <c r="R30" s="37"/>
      <c r="S30" s="37"/>
      <c r="T30" s="37"/>
      <c r="U30" s="37"/>
      <c r="V30" s="37"/>
    </row>
    <row r="31" spans="1:22">
      <c r="K31" s="37"/>
      <c r="L31" s="37"/>
      <c r="M31" s="37"/>
      <c r="N31" s="37"/>
      <c r="O31" s="37"/>
      <c r="P31" s="37"/>
      <c r="Q31" s="37"/>
      <c r="R31" s="37"/>
      <c r="S31" s="37"/>
      <c r="T31" s="37"/>
      <c r="U31" s="37"/>
      <c r="V31" s="37"/>
    </row>
    <row r="32" spans="1:22">
      <c r="K32" s="37"/>
      <c r="L32" s="37"/>
      <c r="M32" s="37"/>
      <c r="N32" s="37"/>
      <c r="O32" s="37"/>
      <c r="P32" s="37"/>
      <c r="Q32" s="37"/>
      <c r="R32" s="37"/>
      <c r="S32" s="37"/>
      <c r="T32" s="37"/>
      <c r="U32" s="37"/>
      <c r="V32" s="37"/>
    </row>
    <row r="33" spans="1:22">
      <c r="K33" s="37"/>
      <c r="L33" s="37"/>
      <c r="M33" s="37"/>
      <c r="N33" s="37"/>
      <c r="O33" s="37"/>
      <c r="P33" s="37"/>
      <c r="Q33" s="37"/>
      <c r="R33" s="37"/>
      <c r="S33" s="37"/>
      <c r="T33" s="37"/>
      <c r="U33" s="37"/>
      <c r="V33" s="37"/>
    </row>
    <row r="34" spans="1:22">
      <c r="A34" s="37"/>
      <c r="B34" s="37"/>
      <c r="C34" s="37"/>
      <c r="D34" s="37"/>
      <c r="E34" s="37"/>
      <c r="F34" s="37"/>
      <c r="G34" s="37"/>
      <c r="H34" s="37"/>
      <c r="I34" s="37"/>
      <c r="J34" s="37"/>
      <c r="K34" s="37"/>
      <c r="L34" s="37"/>
      <c r="M34" s="37"/>
      <c r="N34" s="37"/>
      <c r="O34" s="37"/>
      <c r="P34" s="37"/>
      <c r="Q34" s="37"/>
      <c r="R34" s="37"/>
      <c r="S34" s="37"/>
      <c r="T34" s="37"/>
      <c r="U34" s="37"/>
      <c r="V34" s="37"/>
    </row>
    <row r="35" spans="1:22">
      <c r="K35" s="37"/>
      <c r="L35" s="37"/>
      <c r="M35" s="37"/>
      <c r="N35" s="37"/>
      <c r="O35" s="37"/>
      <c r="P35" s="37"/>
      <c r="Q35" s="37"/>
      <c r="R35" s="37"/>
      <c r="S35" s="37"/>
      <c r="T35" s="37"/>
      <c r="U35" s="37"/>
      <c r="V35" s="37"/>
    </row>
    <row r="36" spans="1:22">
      <c r="A36" s="37"/>
      <c r="B36" s="37"/>
      <c r="C36" s="37"/>
      <c r="D36" s="37"/>
      <c r="E36" s="37"/>
      <c r="F36" s="37"/>
      <c r="G36" s="37"/>
      <c r="H36" s="37"/>
      <c r="I36" s="37"/>
      <c r="J36" s="37"/>
      <c r="K36" s="37"/>
      <c r="L36" s="37"/>
      <c r="M36" s="37"/>
      <c r="N36" s="37"/>
      <c r="O36" s="37"/>
      <c r="P36" s="37"/>
      <c r="Q36" s="37"/>
      <c r="R36" s="37"/>
      <c r="S36" s="37"/>
      <c r="T36" s="37"/>
      <c r="U36" s="37"/>
      <c r="V36" s="37"/>
    </row>
    <row r="37" spans="1:22">
      <c r="A37" s="37"/>
      <c r="B37" s="37"/>
      <c r="C37" s="37"/>
      <c r="D37" s="37"/>
      <c r="E37" s="37"/>
      <c r="F37" s="37"/>
      <c r="G37" s="37"/>
      <c r="H37" s="37"/>
      <c r="I37" s="37"/>
      <c r="J37" s="37"/>
      <c r="K37" s="37"/>
      <c r="L37" s="37"/>
      <c r="M37" s="37"/>
      <c r="N37" s="37"/>
      <c r="O37" s="37"/>
      <c r="P37" s="37"/>
      <c r="Q37" s="37"/>
      <c r="R37" s="37"/>
      <c r="S37" s="37"/>
      <c r="T37" s="37"/>
      <c r="U37" s="37"/>
      <c r="V37" s="37"/>
    </row>
    <row r="38" spans="1:22">
      <c r="A38" s="37"/>
      <c r="B38" s="37"/>
      <c r="C38" s="37"/>
      <c r="D38" s="37"/>
      <c r="E38" s="37"/>
      <c r="F38" s="37"/>
      <c r="G38" s="37"/>
      <c r="H38" s="37"/>
      <c r="I38" s="37"/>
      <c r="J38" s="37"/>
      <c r="K38" s="37"/>
      <c r="L38" s="37"/>
      <c r="M38" s="37"/>
      <c r="N38" s="37"/>
      <c r="O38" s="37"/>
      <c r="P38" s="37"/>
      <c r="Q38" s="37"/>
      <c r="R38" s="37"/>
      <c r="S38" s="37"/>
      <c r="T38" s="37"/>
      <c r="U38" s="37"/>
      <c r="V38" s="37"/>
    </row>
    <row r="39" spans="1:22">
      <c r="A39" s="37"/>
      <c r="B39" s="37"/>
      <c r="C39" s="37"/>
      <c r="D39" s="37"/>
      <c r="E39" s="37"/>
      <c r="F39" s="37"/>
      <c r="G39" s="37"/>
      <c r="H39" s="37"/>
      <c r="I39" s="37"/>
      <c r="J39" s="37"/>
      <c r="K39" s="37"/>
      <c r="L39" s="37"/>
      <c r="M39" s="37"/>
      <c r="N39" s="37"/>
      <c r="O39" s="37"/>
      <c r="P39" s="37"/>
      <c r="Q39" s="37"/>
      <c r="R39" s="37"/>
      <c r="S39" s="37"/>
      <c r="T39" s="37"/>
      <c r="U39" s="37"/>
      <c r="V39" s="37"/>
    </row>
    <row r="40" spans="1:22">
      <c r="A40" s="37"/>
      <c r="B40" s="37"/>
      <c r="C40" s="37"/>
      <c r="D40" s="37"/>
      <c r="E40" s="37"/>
      <c r="F40" s="37"/>
      <c r="G40" s="37"/>
      <c r="H40" s="37"/>
      <c r="I40" s="37"/>
      <c r="J40" s="37"/>
      <c r="K40" s="37"/>
      <c r="L40" s="37"/>
      <c r="M40" s="37"/>
      <c r="N40" s="37"/>
      <c r="O40" s="37"/>
      <c r="P40" s="37"/>
      <c r="Q40" s="37"/>
      <c r="R40" s="37"/>
      <c r="S40" s="37"/>
      <c r="T40" s="37"/>
      <c r="U40" s="37"/>
      <c r="V40" s="37"/>
    </row>
    <row r="41" spans="1:22">
      <c r="A41" s="37"/>
      <c r="B41" s="37"/>
      <c r="C41" s="37"/>
      <c r="D41" s="37"/>
      <c r="E41" s="37"/>
      <c r="F41" s="37"/>
      <c r="G41" s="37"/>
      <c r="H41" s="37"/>
      <c r="I41" s="37"/>
      <c r="J41" s="37"/>
      <c r="K41" s="37"/>
      <c r="L41" s="37"/>
      <c r="M41" s="37"/>
      <c r="N41" s="37"/>
      <c r="O41" s="37"/>
      <c r="P41" s="37"/>
      <c r="Q41" s="37"/>
      <c r="R41" s="37"/>
      <c r="S41" s="37"/>
      <c r="T41" s="37"/>
      <c r="U41" s="37"/>
      <c r="V41" s="37"/>
    </row>
    <row r="42" spans="1:22">
      <c r="A42" s="37"/>
      <c r="B42" s="37"/>
      <c r="C42" s="37"/>
      <c r="D42" s="37"/>
      <c r="E42" s="37"/>
      <c r="F42" s="37"/>
      <c r="G42" s="37"/>
      <c r="H42" s="37"/>
      <c r="I42" s="37"/>
      <c r="J42" s="37"/>
      <c r="K42" s="37"/>
      <c r="L42" s="37"/>
      <c r="M42" s="37"/>
      <c r="N42" s="37"/>
      <c r="O42" s="37"/>
      <c r="P42" s="37"/>
      <c r="Q42" s="37"/>
      <c r="R42" s="37"/>
      <c r="S42" s="37"/>
      <c r="T42" s="37"/>
      <c r="U42" s="37"/>
      <c r="V42" s="37"/>
    </row>
    <row r="43" spans="1:22">
      <c r="A43" s="37"/>
      <c r="B43" s="37"/>
      <c r="C43" s="37"/>
      <c r="D43" s="37"/>
      <c r="E43" s="37"/>
      <c r="F43" s="37"/>
      <c r="G43" s="37"/>
      <c r="H43" s="37"/>
      <c r="I43" s="37"/>
      <c r="J43" s="37"/>
      <c r="K43" s="37"/>
      <c r="L43" s="37"/>
      <c r="M43" s="37"/>
      <c r="N43" s="37"/>
      <c r="O43" s="37"/>
      <c r="P43" s="37"/>
      <c r="Q43" s="37"/>
      <c r="R43" s="37"/>
      <c r="S43" s="37"/>
      <c r="T43" s="37"/>
      <c r="U43" s="37"/>
      <c r="V43" s="37"/>
    </row>
    <row r="44" spans="1:22">
      <c r="A44" s="37"/>
      <c r="B44" s="37"/>
      <c r="C44" s="37"/>
      <c r="D44" s="37"/>
      <c r="E44" s="37"/>
      <c r="F44" s="37"/>
      <c r="G44" s="37"/>
      <c r="H44" s="37"/>
      <c r="I44" s="37"/>
      <c r="J44" s="37"/>
      <c r="K44" s="37"/>
      <c r="L44" s="37"/>
      <c r="M44" s="37"/>
      <c r="N44" s="37"/>
      <c r="O44" s="37"/>
      <c r="P44" s="37"/>
      <c r="Q44" s="37"/>
      <c r="R44" s="37"/>
      <c r="S44" s="37"/>
      <c r="T44" s="37"/>
      <c r="U44" s="37"/>
      <c r="V44" s="37"/>
    </row>
    <row r="45" spans="1:22">
      <c r="A45" s="37"/>
      <c r="B45" s="37"/>
      <c r="C45" s="37"/>
      <c r="D45" s="37"/>
      <c r="E45" s="37"/>
      <c r="F45" s="37"/>
      <c r="G45" s="37"/>
      <c r="H45" s="37"/>
      <c r="I45" s="37"/>
      <c r="J45" s="37"/>
      <c r="K45" s="37"/>
      <c r="L45" s="37"/>
      <c r="M45" s="37"/>
      <c r="N45" s="37"/>
      <c r="O45" s="37"/>
      <c r="P45" s="37"/>
      <c r="Q45" s="37"/>
      <c r="R45" s="37"/>
      <c r="S45" s="37"/>
      <c r="T45" s="37"/>
      <c r="U45" s="37"/>
      <c r="V45" s="37"/>
    </row>
    <row r="46" spans="1:22">
      <c r="A46" s="37"/>
      <c r="B46" s="37"/>
      <c r="C46" s="37"/>
      <c r="D46" s="37"/>
      <c r="E46" s="37"/>
      <c r="F46" s="37"/>
      <c r="G46" s="37"/>
      <c r="H46" s="37"/>
      <c r="I46" s="37"/>
      <c r="J46" s="37"/>
      <c r="K46" s="37"/>
      <c r="L46" s="37"/>
      <c r="M46" s="37"/>
      <c r="N46" s="37"/>
      <c r="O46" s="37"/>
      <c r="P46" s="37"/>
      <c r="Q46" s="37"/>
      <c r="R46" s="37"/>
      <c r="S46" s="37"/>
      <c r="T46" s="37"/>
      <c r="U46" s="37"/>
      <c r="V46" s="37"/>
    </row>
    <row r="47" spans="1:22">
      <c r="A47" s="37"/>
      <c r="B47" s="37"/>
      <c r="C47" s="37"/>
      <c r="D47" s="37"/>
      <c r="E47" s="37"/>
      <c r="F47" s="37"/>
      <c r="G47" s="37"/>
      <c r="H47" s="37"/>
      <c r="I47" s="37"/>
      <c r="J47" s="37"/>
      <c r="K47" s="37"/>
      <c r="L47" s="37"/>
      <c r="M47" s="37"/>
      <c r="N47" s="37"/>
      <c r="O47" s="37"/>
      <c r="P47" s="37"/>
      <c r="Q47" s="37"/>
      <c r="R47" s="37"/>
      <c r="S47" s="37"/>
      <c r="T47" s="37"/>
      <c r="U47" s="37"/>
      <c r="V47" s="37"/>
    </row>
    <row r="48" spans="1:22">
      <c r="A48" s="37"/>
      <c r="B48" s="37"/>
      <c r="C48" s="37"/>
      <c r="D48" s="37"/>
      <c r="E48" s="37"/>
      <c r="F48" s="37"/>
      <c r="G48" s="37"/>
      <c r="H48" s="37"/>
      <c r="I48" s="37"/>
      <c r="J48" s="37"/>
      <c r="K48" s="37"/>
      <c r="L48" s="37"/>
      <c r="M48" s="37"/>
      <c r="N48" s="37"/>
      <c r="O48" s="37"/>
      <c r="P48" s="37"/>
      <c r="Q48" s="37"/>
      <c r="R48" s="37"/>
      <c r="S48" s="37"/>
      <c r="T48" s="37"/>
      <c r="U48" s="37"/>
      <c r="V48" s="37"/>
    </row>
    <row r="49" spans="1:22">
      <c r="A49" s="37"/>
      <c r="B49" s="37"/>
      <c r="C49" s="37"/>
      <c r="D49" s="37"/>
      <c r="E49" s="37"/>
      <c r="F49" s="37"/>
      <c r="G49" s="37"/>
      <c r="H49" s="37"/>
      <c r="I49" s="37"/>
      <c r="J49" s="37"/>
      <c r="K49" s="37"/>
      <c r="L49" s="37"/>
      <c r="M49" s="37"/>
      <c r="N49" s="37"/>
      <c r="O49" s="37"/>
      <c r="P49" s="37"/>
      <c r="Q49" s="37"/>
      <c r="R49" s="37"/>
      <c r="S49" s="37"/>
      <c r="T49" s="37"/>
      <c r="U49" s="37"/>
      <c r="V49" s="37"/>
    </row>
    <row r="50" spans="1:22">
      <c r="A50" s="37"/>
      <c r="B50" s="37"/>
      <c r="C50" s="37"/>
      <c r="D50" s="37"/>
      <c r="E50" s="37"/>
      <c r="F50" s="37"/>
      <c r="G50" s="37"/>
      <c r="H50" s="37"/>
      <c r="I50" s="37"/>
      <c r="J50" s="37"/>
      <c r="K50" s="37"/>
      <c r="L50" s="37"/>
      <c r="M50" s="37"/>
      <c r="N50" s="37"/>
      <c r="O50" s="37"/>
      <c r="P50" s="37"/>
      <c r="Q50" s="37"/>
      <c r="R50" s="37"/>
      <c r="S50" s="37"/>
      <c r="T50" s="37"/>
      <c r="U50" s="37"/>
      <c r="V50" s="37"/>
    </row>
    <row r="51" spans="1:22">
      <c r="A51" s="37"/>
      <c r="B51" s="37"/>
      <c r="C51" s="37"/>
      <c r="D51" s="37"/>
      <c r="E51" s="37"/>
      <c r="F51" s="37"/>
      <c r="G51" s="37"/>
      <c r="H51" s="37"/>
      <c r="I51" s="37"/>
      <c r="J51" s="37"/>
      <c r="K51" s="37"/>
      <c r="L51" s="37"/>
      <c r="M51" s="37"/>
      <c r="N51" s="37"/>
      <c r="O51" s="37"/>
      <c r="P51" s="37"/>
      <c r="Q51" s="37"/>
      <c r="R51" s="37"/>
      <c r="S51" s="37"/>
      <c r="T51" s="37"/>
      <c r="U51" s="37"/>
      <c r="V51" s="37"/>
    </row>
    <row r="52" spans="1:22">
      <c r="A52" s="37"/>
      <c r="B52" s="37"/>
      <c r="C52" s="37"/>
      <c r="D52" s="37"/>
      <c r="E52" s="37"/>
      <c r="F52" s="37"/>
      <c r="G52" s="37"/>
      <c r="H52" s="37"/>
      <c r="I52" s="37"/>
      <c r="J52" s="37"/>
      <c r="K52" s="37"/>
      <c r="L52" s="37"/>
      <c r="M52" s="37"/>
      <c r="N52" s="37"/>
      <c r="O52" s="37"/>
      <c r="P52" s="37"/>
      <c r="Q52" s="37"/>
      <c r="R52" s="37"/>
      <c r="S52" s="37"/>
      <c r="T52" s="37"/>
      <c r="U52" s="37"/>
      <c r="V52" s="37"/>
    </row>
    <row r="53" spans="1:22">
      <c r="A53" s="37"/>
      <c r="B53" s="37"/>
      <c r="C53" s="37"/>
      <c r="D53" s="37"/>
      <c r="E53" s="37"/>
      <c r="F53" s="37"/>
      <c r="G53" s="37"/>
      <c r="H53" s="37"/>
      <c r="I53" s="37"/>
      <c r="J53" s="37"/>
      <c r="K53" s="37"/>
      <c r="L53" s="37"/>
      <c r="M53" s="37"/>
      <c r="N53" s="37"/>
      <c r="O53" s="37"/>
      <c r="P53" s="37"/>
      <c r="Q53" s="37"/>
      <c r="R53" s="37"/>
      <c r="S53" s="37"/>
      <c r="T53" s="37"/>
      <c r="U53" s="37"/>
      <c r="V53" s="37"/>
    </row>
    <row r="54" spans="1:22">
      <c r="A54" s="37"/>
      <c r="B54" s="37"/>
      <c r="C54" s="37"/>
      <c r="D54" s="37"/>
      <c r="E54" s="37"/>
      <c r="F54" s="37"/>
      <c r="G54" s="37"/>
      <c r="H54" s="37"/>
      <c r="I54" s="37"/>
      <c r="J54" s="37"/>
      <c r="K54" s="37"/>
      <c r="L54" s="37"/>
      <c r="M54" s="37"/>
      <c r="N54" s="37"/>
      <c r="O54" s="37"/>
      <c r="P54" s="37"/>
      <c r="Q54" s="37"/>
      <c r="R54" s="37"/>
      <c r="S54" s="37"/>
      <c r="T54" s="37"/>
      <c r="U54" s="37"/>
      <c r="V54" s="37"/>
    </row>
    <row r="55" spans="1:22">
      <c r="A55" s="37"/>
      <c r="B55" s="37"/>
      <c r="C55" s="37"/>
      <c r="D55" s="37"/>
      <c r="E55" s="37"/>
      <c r="F55" s="37"/>
      <c r="G55" s="37"/>
      <c r="H55" s="37"/>
      <c r="I55" s="37"/>
      <c r="J55" s="37"/>
      <c r="K55" s="37"/>
      <c r="L55" s="37"/>
      <c r="M55" s="37"/>
      <c r="N55" s="37"/>
      <c r="O55" s="37"/>
      <c r="P55" s="37"/>
      <c r="Q55" s="37"/>
      <c r="R55" s="37"/>
      <c r="S55" s="37"/>
      <c r="T55" s="37"/>
      <c r="U55" s="37"/>
      <c r="V55" s="37"/>
    </row>
    <row r="56" spans="1:22">
      <c r="A56" s="37"/>
      <c r="B56" s="37"/>
      <c r="C56" s="37"/>
      <c r="D56" s="37"/>
      <c r="E56" s="37"/>
      <c r="F56" s="37"/>
      <c r="G56" s="37"/>
      <c r="H56" s="37"/>
      <c r="I56" s="37"/>
      <c r="J56" s="37"/>
      <c r="K56" s="37"/>
      <c r="L56" s="37"/>
      <c r="M56" s="37"/>
      <c r="N56" s="37"/>
      <c r="O56" s="37"/>
      <c r="P56" s="37"/>
      <c r="Q56" s="37"/>
      <c r="R56" s="37"/>
      <c r="S56" s="37"/>
      <c r="T56" s="37"/>
      <c r="U56" s="37"/>
      <c r="V56" s="37"/>
    </row>
    <row r="57" spans="1:22">
      <c r="A57" s="37"/>
      <c r="B57" s="37"/>
      <c r="C57" s="37"/>
      <c r="D57" s="37"/>
      <c r="E57" s="37"/>
      <c r="F57" s="37"/>
      <c r="G57" s="37"/>
      <c r="H57" s="37"/>
      <c r="I57" s="37"/>
      <c r="J57" s="37"/>
      <c r="K57" s="37"/>
      <c r="L57" s="37"/>
      <c r="M57" s="37"/>
      <c r="N57" s="37"/>
      <c r="O57" s="37"/>
      <c r="P57" s="37"/>
      <c r="Q57" s="37"/>
      <c r="R57" s="37"/>
      <c r="S57" s="37"/>
      <c r="T57" s="37"/>
      <c r="U57" s="37"/>
      <c r="V57" s="37"/>
    </row>
    <row r="58" spans="1:22">
      <c r="A58" s="37"/>
      <c r="B58" s="37"/>
      <c r="C58" s="37"/>
      <c r="D58" s="37"/>
      <c r="E58" s="37"/>
      <c r="F58" s="37"/>
      <c r="G58" s="37"/>
      <c r="H58" s="37"/>
      <c r="I58" s="37"/>
      <c r="J58" s="37"/>
      <c r="K58" s="37"/>
      <c r="L58" s="37"/>
      <c r="M58" s="37"/>
      <c r="N58" s="37"/>
      <c r="O58" s="37"/>
      <c r="P58" s="37"/>
      <c r="Q58" s="37"/>
      <c r="R58" s="37"/>
      <c r="S58" s="37"/>
      <c r="T58" s="37"/>
      <c r="U58" s="37"/>
      <c r="V58" s="37"/>
    </row>
    <row r="59" spans="1:22">
      <c r="A59" s="37"/>
      <c r="B59" s="37"/>
      <c r="C59" s="37"/>
      <c r="D59" s="37"/>
      <c r="E59" s="37"/>
      <c r="F59" s="37"/>
      <c r="G59" s="37"/>
      <c r="H59" s="37"/>
      <c r="I59" s="37"/>
      <c r="J59" s="37"/>
      <c r="K59" s="37"/>
      <c r="L59" s="37"/>
      <c r="M59" s="37"/>
      <c r="N59" s="37"/>
      <c r="O59" s="37"/>
      <c r="P59" s="37"/>
      <c r="Q59" s="37"/>
      <c r="R59" s="37"/>
      <c r="S59" s="37"/>
      <c r="T59" s="37"/>
      <c r="U59" s="37"/>
      <c r="V59" s="37"/>
    </row>
    <row r="60" spans="1:22">
      <c r="A60" s="37"/>
      <c r="B60" s="37"/>
      <c r="C60" s="37"/>
      <c r="D60" s="37"/>
      <c r="E60" s="37"/>
      <c r="F60" s="37"/>
      <c r="G60" s="37"/>
      <c r="H60" s="37"/>
      <c r="I60" s="37"/>
      <c r="J60" s="37"/>
      <c r="K60" s="37"/>
      <c r="L60" s="37"/>
      <c r="M60" s="37"/>
      <c r="N60" s="37"/>
      <c r="O60" s="37"/>
      <c r="P60" s="37"/>
      <c r="Q60" s="37"/>
      <c r="R60" s="37"/>
      <c r="S60" s="37"/>
      <c r="T60" s="37"/>
      <c r="U60" s="37"/>
      <c r="V60" s="37"/>
    </row>
    <row r="61" spans="1:22">
      <c r="A61" s="37"/>
      <c r="B61" s="37"/>
      <c r="C61" s="37"/>
      <c r="D61" s="37"/>
      <c r="E61" s="37"/>
      <c r="F61" s="37"/>
      <c r="G61" s="37"/>
      <c r="H61" s="37"/>
      <c r="I61" s="37"/>
      <c r="J61" s="37"/>
      <c r="K61" s="37"/>
      <c r="L61" s="37"/>
      <c r="M61" s="37"/>
      <c r="N61" s="37"/>
      <c r="O61" s="37"/>
      <c r="P61" s="37"/>
      <c r="Q61" s="37"/>
      <c r="R61" s="37"/>
      <c r="S61" s="37"/>
      <c r="T61" s="37"/>
      <c r="U61" s="37"/>
      <c r="V61" s="37"/>
    </row>
    <row r="62" spans="1:22">
      <c r="A62" s="37"/>
      <c r="B62" s="37"/>
      <c r="C62" s="37"/>
      <c r="D62" s="37"/>
      <c r="E62" s="37"/>
      <c r="F62" s="37"/>
      <c r="G62" s="37"/>
      <c r="H62" s="37"/>
      <c r="I62" s="37"/>
      <c r="J62" s="37"/>
      <c r="K62" s="37"/>
      <c r="L62" s="37"/>
      <c r="M62" s="37"/>
      <c r="N62" s="37"/>
      <c r="O62" s="37"/>
      <c r="P62" s="37"/>
      <c r="Q62" s="37"/>
      <c r="R62" s="37"/>
      <c r="S62" s="37"/>
      <c r="T62" s="37"/>
      <c r="U62" s="37"/>
      <c r="V62" s="37"/>
    </row>
    <row r="63" spans="1:22">
      <c r="A63" s="37"/>
      <c r="B63" s="37"/>
      <c r="C63" s="37"/>
      <c r="D63" s="37"/>
      <c r="E63" s="37"/>
      <c r="F63" s="37"/>
      <c r="G63" s="37"/>
      <c r="H63" s="37"/>
      <c r="I63" s="37"/>
      <c r="J63" s="37"/>
      <c r="K63" s="37"/>
      <c r="L63" s="37"/>
      <c r="M63" s="37"/>
      <c r="N63" s="37"/>
      <c r="O63" s="37"/>
      <c r="P63" s="37"/>
      <c r="Q63" s="37"/>
      <c r="R63" s="37"/>
      <c r="S63" s="37"/>
      <c r="T63" s="37"/>
      <c r="U63" s="37"/>
      <c r="V63" s="37"/>
    </row>
    <row r="64" spans="1:22">
      <c r="A64" s="37"/>
      <c r="B64" s="37"/>
      <c r="C64" s="37"/>
      <c r="D64" s="37"/>
      <c r="E64" s="37"/>
      <c r="F64" s="37"/>
      <c r="G64" s="37"/>
      <c r="H64" s="37"/>
      <c r="I64" s="37"/>
      <c r="J64" s="37"/>
      <c r="K64" s="37"/>
      <c r="L64" s="37"/>
      <c r="M64" s="37"/>
      <c r="N64" s="37"/>
      <c r="O64" s="37"/>
      <c r="P64" s="37"/>
      <c r="Q64" s="37"/>
      <c r="R64" s="37"/>
      <c r="S64" s="37"/>
      <c r="T64" s="37"/>
      <c r="U64" s="37"/>
      <c r="V64" s="37"/>
    </row>
    <row r="65" spans="1:22">
      <c r="A65" s="37"/>
      <c r="B65" s="37"/>
      <c r="C65" s="37"/>
      <c r="D65" s="37"/>
      <c r="E65" s="37"/>
      <c r="F65" s="37"/>
      <c r="G65" s="37"/>
      <c r="H65" s="37"/>
      <c r="I65" s="37"/>
      <c r="J65" s="37"/>
      <c r="K65" s="37"/>
      <c r="L65" s="37"/>
      <c r="M65" s="37"/>
      <c r="N65" s="37"/>
      <c r="O65" s="37"/>
      <c r="P65" s="37"/>
      <c r="Q65" s="37"/>
      <c r="R65" s="37"/>
      <c r="S65" s="37"/>
      <c r="T65" s="37"/>
      <c r="U65" s="37"/>
      <c r="V65" s="37"/>
    </row>
    <row r="66" spans="1:22">
      <c r="A66" s="37"/>
      <c r="B66" s="37"/>
      <c r="C66" s="37"/>
      <c r="D66" s="37"/>
      <c r="E66" s="37"/>
      <c r="F66" s="37"/>
      <c r="G66" s="37"/>
      <c r="H66" s="37"/>
      <c r="I66" s="37"/>
      <c r="J66" s="37"/>
      <c r="K66" s="37"/>
      <c r="L66" s="37"/>
      <c r="M66" s="37"/>
      <c r="N66" s="37"/>
      <c r="O66" s="37"/>
      <c r="P66" s="37"/>
      <c r="Q66" s="37"/>
      <c r="R66" s="37"/>
      <c r="S66" s="37"/>
      <c r="T66" s="37"/>
      <c r="U66" s="37"/>
      <c r="V66" s="37"/>
    </row>
    <row r="67" spans="1:22">
      <c r="A67" s="37"/>
      <c r="B67" s="37"/>
      <c r="C67" s="37"/>
      <c r="D67" s="37"/>
      <c r="E67" s="37"/>
      <c r="F67" s="37"/>
      <c r="G67" s="37"/>
      <c r="H67" s="37"/>
      <c r="I67" s="37"/>
      <c r="J67" s="37"/>
      <c r="K67" s="37"/>
      <c r="L67" s="37"/>
      <c r="M67" s="37"/>
      <c r="N67" s="37"/>
      <c r="O67" s="37"/>
      <c r="P67" s="37"/>
      <c r="Q67" s="37"/>
      <c r="R67" s="37"/>
      <c r="S67" s="37"/>
      <c r="T67" s="37"/>
      <c r="U67" s="37"/>
      <c r="V67" s="37"/>
    </row>
    <row r="68" spans="1:22">
      <c r="A68" s="37"/>
      <c r="B68" s="37"/>
      <c r="C68" s="37"/>
      <c r="D68" s="37"/>
      <c r="E68" s="37"/>
      <c r="F68" s="37"/>
      <c r="G68" s="37"/>
      <c r="H68" s="37"/>
      <c r="I68" s="37"/>
      <c r="J68" s="37"/>
      <c r="K68" s="37"/>
      <c r="L68" s="37"/>
      <c r="M68" s="37"/>
      <c r="N68" s="37"/>
      <c r="O68" s="37"/>
      <c r="P68" s="37"/>
      <c r="Q68" s="37"/>
      <c r="R68" s="37"/>
      <c r="S68" s="37"/>
      <c r="T68" s="37"/>
      <c r="U68" s="37"/>
      <c r="V68" s="37"/>
    </row>
    <row r="69" spans="1:22">
      <c r="A69" s="37"/>
      <c r="B69" s="37"/>
      <c r="C69" s="37"/>
      <c r="D69" s="37"/>
      <c r="E69" s="37"/>
      <c r="F69" s="37"/>
      <c r="G69" s="37"/>
      <c r="H69" s="37"/>
      <c r="I69" s="37"/>
      <c r="J69" s="37"/>
      <c r="K69" s="37"/>
      <c r="L69" s="37"/>
      <c r="M69" s="37"/>
      <c r="N69" s="37"/>
      <c r="O69" s="37"/>
      <c r="P69" s="37"/>
      <c r="Q69" s="37"/>
      <c r="R69" s="37"/>
      <c r="S69" s="37"/>
      <c r="T69" s="37"/>
      <c r="U69" s="37"/>
      <c r="V69" s="37"/>
    </row>
    <row r="70" spans="1:22">
      <c r="A70" s="37"/>
      <c r="B70" s="37"/>
      <c r="C70" s="37"/>
      <c r="D70" s="37"/>
      <c r="E70" s="37"/>
      <c r="F70" s="37"/>
      <c r="G70" s="37"/>
      <c r="H70" s="37"/>
      <c r="I70" s="37"/>
      <c r="J70" s="37"/>
      <c r="K70" s="37"/>
      <c r="L70" s="37"/>
      <c r="M70" s="37"/>
      <c r="N70" s="37"/>
      <c r="O70" s="37"/>
      <c r="P70" s="37"/>
      <c r="Q70" s="37"/>
      <c r="R70" s="37"/>
      <c r="S70" s="37"/>
      <c r="T70" s="37"/>
      <c r="U70" s="37"/>
      <c r="V70" s="37"/>
    </row>
    <row r="71" spans="1:22">
      <c r="A71" s="37"/>
      <c r="B71" s="37"/>
      <c r="C71" s="37"/>
      <c r="D71" s="37"/>
      <c r="E71" s="37"/>
      <c r="F71" s="37"/>
      <c r="G71" s="37"/>
      <c r="H71" s="37"/>
      <c r="I71" s="37"/>
      <c r="J71" s="37"/>
      <c r="K71" s="37"/>
      <c r="L71" s="37"/>
      <c r="M71" s="37"/>
      <c r="N71" s="37"/>
      <c r="O71" s="37"/>
      <c r="P71" s="37"/>
      <c r="Q71" s="37"/>
      <c r="R71" s="37"/>
      <c r="S71" s="37"/>
      <c r="T71" s="37"/>
      <c r="U71" s="37"/>
      <c r="V71" s="37"/>
    </row>
    <row r="72" spans="1:22">
      <c r="A72" s="37"/>
      <c r="B72" s="37"/>
      <c r="C72" s="37"/>
      <c r="D72" s="37"/>
      <c r="E72" s="37"/>
      <c r="F72" s="37"/>
      <c r="G72" s="37"/>
      <c r="H72" s="37"/>
      <c r="I72" s="37"/>
      <c r="J72" s="37"/>
      <c r="K72" s="37"/>
      <c r="L72" s="37"/>
      <c r="M72" s="37"/>
      <c r="N72" s="37"/>
      <c r="O72" s="37"/>
      <c r="P72" s="37"/>
      <c r="Q72" s="37"/>
      <c r="R72" s="37"/>
      <c r="S72" s="37"/>
      <c r="T72" s="37"/>
      <c r="U72" s="37"/>
      <c r="V72" s="37"/>
    </row>
    <row r="73" spans="1:22">
      <c r="A73" s="37"/>
      <c r="B73" s="37"/>
      <c r="C73" s="37"/>
      <c r="D73" s="37"/>
      <c r="E73" s="37"/>
      <c r="F73" s="37"/>
      <c r="G73" s="37"/>
      <c r="H73" s="37"/>
      <c r="I73" s="37"/>
      <c r="J73" s="37"/>
      <c r="K73" s="37"/>
      <c r="L73" s="37"/>
      <c r="M73" s="37"/>
      <c r="N73" s="37"/>
      <c r="O73" s="37"/>
      <c r="P73" s="37"/>
      <c r="Q73" s="37"/>
      <c r="R73" s="37"/>
      <c r="S73" s="37"/>
      <c r="T73" s="37"/>
      <c r="U73" s="37"/>
      <c r="V73" s="37"/>
    </row>
    <row r="74" spans="1:22">
      <c r="A74" s="37"/>
      <c r="B74" s="37"/>
      <c r="C74" s="37"/>
      <c r="D74" s="37"/>
      <c r="E74" s="37"/>
      <c r="F74" s="37"/>
      <c r="G74" s="37"/>
      <c r="H74" s="37"/>
      <c r="I74" s="37"/>
      <c r="J74" s="37"/>
      <c r="K74" s="37"/>
      <c r="L74" s="37"/>
      <c r="M74" s="37"/>
      <c r="N74" s="37"/>
      <c r="O74" s="37"/>
      <c r="P74" s="37"/>
      <c r="Q74" s="37"/>
      <c r="R74" s="37"/>
      <c r="S74" s="37"/>
      <c r="T74" s="37"/>
      <c r="U74" s="37"/>
      <c r="V74" s="37"/>
    </row>
    <row r="75" spans="1:22">
      <c r="A75" s="37"/>
      <c r="B75" s="37"/>
      <c r="C75" s="37"/>
      <c r="D75" s="37"/>
      <c r="E75" s="37"/>
      <c r="F75" s="37"/>
      <c r="G75" s="37"/>
      <c r="H75" s="37"/>
      <c r="I75" s="37"/>
      <c r="J75" s="37"/>
      <c r="K75" s="37"/>
      <c r="L75" s="37"/>
      <c r="M75" s="37"/>
      <c r="N75" s="37"/>
      <c r="O75" s="37"/>
      <c r="P75" s="37"/>
      <c r="Q75" s="37"/>
      <c r="R75" s="37"/>
      <c r="S75" s="37"/>
      <c r="T75" s="37"/>
      <c r="U75" s="37"/>
      <c r="V75" s="37"/>
    </row>
    <row r="76" spans="1:22">
      <c r="A76" s="37"/>
      <c r="B76" s="37"/>
      <c r="C76" s="37"/>
      <c r="D76" s="37"/>
      <c r="E76" s="37"/>
      <c r="F76" s="37"/>
      <c r="G76" s="37"/>
      <c r="H76" s="37"/>
      <c r="I76" s="37"/>
      <c r="J76" s="37"/>
      <c r="K76" s="37"/>
      <c r="L76" s="37"/>
      <c r="M76" s="37"/>
      <c r="N76" s="37"/>
      <c r="O76" s="37"/>
      <c r="P76" s="37"/>
      <c r="Q76" s="37"/>
      <c r="R76" s="37"/>
      <c r="S76" s="37"/>
      <c r="T76" s="37"/>
      <c r="U76" s="37"/>
      <c r="V76" s="37"/>
    </row>
    <row r="77" spans="1:22">
      <c r="A77" s="37"/>
      <c r="B77" s="37"/>
      <c r="C77" s="37"/>
      <c r="D77" s="37"/>
      <c r="E77" s="37"/>
      <c r="F77" s="37"/>
      <c r="G77" s="37"/>
      <c r="H77" s="37"/>
      <c r="I77" s="37"/>
      <c r="J77" s="37"/>
      <c r="K77" s="37"/>
      <c r="L77" s="37"/>
      <c r="M77" s="37"/>
      <c r="N77" s="37"/>
      <c r="O77" s="37"/>
      <c r="P77" s="37"/>
      <c r="Q77" s="37"/>
      <c r="R77" s="37"/>
      <c r="S77" s="37"/>
      <c r="T77" s="37"/>
      <c r="U77" s="37"/>
      <c r="V77" s="37"/>
    </row>
    <row r="78" spans="1:22">
      <c r="A78" s="37"/>
      <c r="B78" s="37"/>
      <c r="C78" s="37"/>
      <c r="D78" s="37"/>
      <c r="E78" s="37"/>
      <c r="F78" s="37"/>
      <c r="G78" s="37"/>
      <c r="H78" s="37"/>
      <c r="I78" s="37"/>
      <c r="J78" s="37"/>
      <c r="K78" s="37"/>
      <c r="L78" s="37"/>
      <c r="M78" s="37"/>
      <c r="N78" s="37"/>
      <c r="O78" s="37"/>
      <c r="P78" s="37"/>
      <c r="Q78" s="37"/>
      <c r="R78" s="37"/>
      <c r="S78" s="37"/>
      <c r="T78" s="37"/>
      <c r="U78" s="37"/>
      <c r="V78" s="37"/>
    </row>
    <row r="79" spans="1:22">
      <c r="A79" s="37"/>
      <c r="B79" s="37"/>
      <c r="C79" s="37"/>
      <c r="D79" s="37"/>
      <c r="E79" s="37"/>
      <c r="F79" s="37"/>
      <c r="G79" s="37"/>
      <c r="H79" s="37"/>
      <c r="I79" s="37"/>
      <c r="J79" s="37"/>
      <c r="K79" s="37"/>
      <c r="L79" s="37"/>
      <c r="M79" s="37"/>
      <c r="N79" s="37"/>
      <c r="O79" s="37"/>
      <c r="P79" s="37"/>
      <c r="Q79" s="37"/>
      <c r="R79" s="37"/>
      <c r="S79" s="37"/>
      <c r="T79" s="37"/>
      <c r="U79" s="37"/>
      <c r="V79" s="37"/>
    </row>
    <row r="80" spans="1:22">
      <c r="A80" s="37"/>
      <c r="B80" s="37"/>
      <c r="C80" s="37"/>
      <c r="D80" s="37"/>
      <c r="E80" s="37"/>
      <c r="F80" s="37"/>
      <c r="G80" s="37"/>
      <c r="H80" s="37"/>
      <c r="I80" s="37"/>
      <c r="J80" s="37"/>
      <c r="K80" s="37"/>
      <c r="L80" s="37"/>
      <c r="M80" s="37"/>
      <c r="N80" s="37"/>
      <c r="O80" s="37"/>
      <c r="P80" s="37"/>
      <c r="Q80" s="37"/>
      <c r="R80" s="37"/>
      <c r="S80" s="37"/>
      <c r="T80" s="37"/>
      <c r="U80" s="37"/>
      <c r="V80" s="37"/>
    </row>
    <row r="81" spans="1:22">
      <c r="A81" s="37"/>
      <c r="B81" s="37"/>
      <c r="C81" s="37"/>
      <c r="D81" s="37"/>
      <c r="E81" s="37"/>
      <c r="F81" s="37"/>
      <c r="G81" s="37"/>
      <c r="H81" s="37"/>
      <c r="I81" s="37"/>
      <c r="J81" s="37"/>
      <c r="K81" s="37"/>
      <c r="L81" s="37"/>
      <c r="M81" s="37"/>
      <c r="N81" s="37"/>
      <c r="O81" s="37"/>
      <c r="P81" s="37"/>
      <c r="Q81" s="37"/>
      <c r="R81" s="37"/>
      <c r="S81" s="37"/>
      <c r="T81" s="37"/>
      <c r="U81" s="37"/>
      <c r="V81" s="37"/>
    </row>
    <row r="82" spans="1:22">
      <c r="A82" s="37"/>
      <c r="B82" s="37"/>
      <c r="C82" s="37"/>
      <c r="D82" s="37"/>
      <c r="E82" s="37"/>
      <c r="F82" s="37"/>
      <c r="G82" s="37"/>
      <c r="H82" s="37"/>
      <c r="I82" s="37"/>
      <c r="J82" s="37"/>
      <c r="K82" s="37"/>
      <c r="L82" s="37"/>
      <c r="M82" s="37"/>
      <c r="N82" s="37"/>
      <c r="O82" s="37"/>
      <c r="P82" s="37"/>
      <c r="Q82" s="37"/>
      <c r="R82" s="37"/>
      <c r="S82" s="37"/>
      <c r="T82" s="37"/>
      <c r="U82" s="37"/>
      <c r="V82" s="37"/>
    </row>
    <row r="83" spans="1:22">
      <c r="A83" s="37"/>
      <c r="B83" s="37"/>
      <c r="C83" s="37"/>
      <c r="D83" s="37"/>
      <c r="E83" s="37"/>
      <c r="F83" s="37"/>
      <c r="G83" s="37"/>
      <c r="H83" s="37"/>
      <c r="I83" s="37"/>
      <c r="J83" s="37"/>
      <c r="K83" s="37"/>
      <c r="L83" s="37"/>
      <c r="M83" s="37"/>
      <c r="N83" s="37"/>
      <c r="O83" s="37"/>
      <c r="P83" s="37"/>
      <c r="Q83" s="37"/>
      <c r="R83" s="37"/>
      <c r="S83" s="37"/>
      <c r="T83" s="37"/>
      <c r="U83" s="37"/>
      <c r="V83" s="37"/>
    </row>
    <row r="84" spans="1:22">
      <c r="A84" s="37"/>
      <c r="B84" s="37"/>
      <c r="C84" s="37"/>
      <c r="D84" s="37"/>
      <c r="E84" s="37"/>
      <c r="F84" s="37"/>
      <c r="G84" s="37"/>
      <c r="H84" s="37"/>
      <c r="I84" s="37"/>
      <c r="J84" s="37"/>
      <c r="K84" s="37"/>
      <c r="L84" s="37"/>
      <c r="M84" s="37"/>
      <c r="N84" s="37"/>
      <c r="O84" s="37"/>
      <c r="P84" s="37"/>
      <c r="Q84" s="37"/>
      <c r="R84" s="37"/>
      <c r="S84" s="37"/>
      <c r="T84" s="37"/>
      <c r="U84" s="37"/>
      <c r="V84" s="37"/>
    </row>
    <row r="85" spans="1:22">
      <c r="A85" s="37"/>
      <c r="B85" s="37"/>
      <c r="C85" s="37"/>
      <c r="D85" s="37"/>
      <c r="E85" s="37"/>
      <c r="F85" s="37"/>
      <c r="G85" s="37"/>
      <c r="H85" s="37"/>
      <c r="I85" s="37"/>
      <c r="J85" s="37"/>
      <c r="K85" s="37"/>
      <c r="L85" s="37"/>
      <c r="M85" s="37"/>
      <c r="N85" s="37"/>
      <c r="O85" s="37"/>
      <c r="P85" s="37"/>
      <c r="Q85" s="37"/>
      <c r="R85" s="37"/>
      <c r="S85" s="37"/>
      <c r="T85" s="37"/>
      <c r="U85" s="37"/>
      <c r="V85" s="37"/>
    </row>
    <row r="86" spans="1:22">
      <c r="A86" s="37"/>
      <c r="B86" s="37"/>
      <c r="C86" s="37"/>
      <c r="D86" s="37"/>
      <c r="E86" s="37"/>
      <c r="F86" s="37"/>
      <c r="G86" s="37"/>
      <c r="H86" s="37"/>
      <c r="I86" s="37"/>
      <c r="J86" s="37"/>
      <c r="K86" s="37"/>
      <c r="L86" s="37"/>
      <c r="M86" s="37"/>
      <c r="N86" s="37"/>
      <c r="O86" s="37"/>
      <c r="P86" s="37"/>
      <c r="Q86" s="37"/>
      <c r="R86" s="37"/>
      <c r="S86" s="37"/>
      <c r="T86" s="37"/>
      <c r="U86" s="37"/>
      <c r="V86" s="37"/>
    </row>
    <row r="87" spans="1:22">
      <c r="A87" s="37"/>
      <c r="B87" s="37"/>
      <c r="C87" s="37"/>
      <c r="D87" s="37"/>
      <c r="E87" s="37"/>
      <c r="F87" s="37"/>
      <c r="G87" s="37"/>
      <c r="H87" s="37"/>
      <c r="I87" s="37"/>
      <c r="J87" s="37"/>
      <c r="K87" s="37"/>
      <c r="L87" s="37"/>
      <c r="M87" s="37"/>
      <c r="N87" s="37"/>
      <c r="O87" s="37"/>
      <c r="P87" s="37"/>
      <c r="Q87" s="37"/>
      <c r="R87" s="37"/>
      <c r="S87" s="37"/>
      <c r="T87" s="37"/>
      <c r="U87" s="37"/>
      <c r="V87" s="37"/>
    </row>
    <row r="88" spans="1:22">
      <c r="A88" s="37"/>
      <c r="B88" s="37"/>
      <c r="C88" s="37"/>
      <c r="D88" s="37"/>
      <c r="E88" s="37"/>
      <c r="F88" s="37"/>
      <c r="G88" s="37"/>
      <c r="H88" s="37"/>
      <c r="I88" s="37"/>
      <c r="J88" s="37"/>
      <c r="K88" s="37"/>
      <c r="L88" s="37"/>
      <c r="M88" s="37"/>
      <c r="N88" s="37"/>
      <c r="O88" s="37"/>
      <c r="P88" s="37"/>
      <c r="Q88" s="37"/>
      <c r="R88" s="37"/>
      <c r="S88" s="37"/>
      <c r="T88" s="37"/>
      <c r="U88" s="37"/>
      <c r="V88" s="37"/>
    </row>
    <row r="89" spans="1:22">
      <c r="A89" s="37"/>
      <c r="B89" s="37"/>
      <c r="C89" s="37"/>
      <c r="D89" s="37"/>
      <c r="E89" s="37"/>
      <c r="F89" s="37"/>
      <c r="G89" s="37"/>
      <c r="H89" s="37"/>
      <c r="I89" s="37"/>
      <c r="J89" s="37"/>
      <c r="K89" s="37"/>
      <c r="L89" s="37"/>
      <c r="M89" s="37"/>
      <c r="N89" s="37"/>
      <c r="O89" s="37"/>
      <c r="P89" s="37"/>
      <c r="Q89" s="37"/>
      <c r="R89" s="37"/>
      <c r="S89" s="37"/>
      <c r="T89" s="37"/>
      <c r="U89" s="37"/>
      <c r="V89" s="37"/>
    </row>
    <row r="90" spans="1:22">
      <c r="A90" s="37"/>
      <c r="B90" s="37"/>
      <c r="C90" s="37"/>
      <c r="D90" s="37"/>
      <c r="E90" s="37"/>
      <c r="F90" s="37"/>
      <c r="G90" s="37"/>
      <c r="H90" s="37"/>
      <c r="I90" s="37"/>
      <c r="J90" s="37"/>
      <c r="K90" s="37"/>
      <c r="L90" s="37"/>
      <c r="M90" s="37"/>
      <c r="N90" s="37"/>
      <c r="O90" s="37"/>
      <c r="P90" s="37"/>
      <c r="Q90" s="37"/>
      <c r="R90" s="37"/>
      <c r="S90" s="37"/>
      <c r="T90" s="37"/>
      <c r="U90" s="37"/>
      <c r="V90" s="37"/>
    </row>
    <row r="91" spans="1:22">
      <c r="A91" s="37"/>
      <c r="B91" s="37"/>
      <c r="C91" s="37"/>
      <c r="D91" s="37"/>
      <c r="E91" s="37"/>
      <c r="F91" s="37"/>
      <c r="G91" s="37"/>
      <c r="H91" s="37"/>
      <c r="I91" s="37"/>
      <c r="J91" s="37"/>
      <c r="K91" s="37"/>
      <c r="L91" s="37"/>
      <c r="M91" s="37"/>
      <c r="N91" s="37"/>
      <c r="O91" s="37"/>
      <c r="P91" s="37"/>
      <c r="Q91" s="37"/>
      <c r="R91" s="37"/>
      <c r="S91" s="37"/>
      <c r="T91" s="37"/>
      <c r="U91" s="37"/>
      <c r="V91" s="37"/>
    </row>
    <row r="92" spans="1:22">
      <c r="A92" s="37"/>
      <c r="B92" s="37"/>
      <c r="C92" s="37"/>
      <c r="D92" s="37"/>
      <c r="E92" s="37"/>
      <c r="F92" s="37"/>
      <c r="G92" s="37"/>
      <c r="H92" s="37"/>
      <c r="I92" s="37"/>
      <c r="J92" s="37"/>
      <c r="K92" s="37"/>
      <c r="L92" s="37"/>
      <c r="M92" s="37"/>
      <c r="N92" s="37"/>
      <c r="O92" s="37"/>
      <c r="P92" s="37"/>
      <c r="Q92" s="37"/>
      <c r="R92" s="37"/>
      <c r="S92" s="37"/>
      <c r="T92" s="37"/>
      <c r="U92" s="37"/>
      <c r="V92" s="37"/>
    </row>
    <row r="93" spans="1:22">
      <c r="A93" s="37"/>
      <c r="B93" s="37"/>
      <c r="C93" s="37"/>
      <c r="D93" s="37"/>
      <c r="E93" s="37"/>
      <c r="F93" s="37"/>
      <c r="G93" s="37"/>
      <c r="H93" s="37"/>
      <c r="I93" s="37"/>
      <c r="J93" s="37"/>
      <c r="K93" s="37"/>
      <c r="L93" s="37"/>
      <c r="M93" s="37"/>
      <c r="N93" s="37"/>
      <c r="O93" s="37"/>
      <c r="P93" s="37"/>
      <c r="Q93" s="37"/>
      <c r="R93" s="37"/>
      <c r="S93" s="37"/>
      <c r="T93" s="37"/>
      <c r="U93" s="37"/>
      <c r="V93" s="37"/>
    </row>
    <row r="94" spans="1:22">
      <c r="A94" s="37"/>
      <c r="B94" s="37"/>
      <c r="C94" s="37"/>
      <c r="D94" s="37"/>
      <c r="E94" s="37"/>
      <c r="F94" s="37"/>
      <c r="G94" s="37"/>
      <c r="H94" s="37"/>
      <c r="I94" s="37"/>
      <c r="J94" s="37"/>
      <c r="K94" s="37"/>
      <c r="L94" s="37"/>
      <c r="M94" s="37"/>
      <c r="N94" s="37"/>
      <c r="O94" s="37"/>
      <c r="P94" s="37"/>
      <c r="Q94" s="37"/>
      <c r="R94" s="37"/>
      <c r="S94" s="37"/>
      <c r="T94" s="37"/>
      <c r="U94" s="37"/>
      <c r="V94" s="37"/>
    </row>
    <row r="95" spans="1:22">
      <c r="A95" s="37"/>
      <c r="B95" s="37"/>
      <c r="C95" s="37"/>
      <c r="D95" s="37"/>
      <c r="E95" s="37"/>
      <c r="F95" s="37"/>
      <c r="G95" s="37"/>
      <c r="H95" s="37"/>
      <c r="I95" s="37"/>
      <c r="J95" s="37"/>
      <c r="K95" s="37"/>
      <c r="L95" s="37"/>
      <c r="M95" s="37"/>
      <c r="N95" s="37"/>
      <c r="O95" s="37"/>
      <c r="P95" s="37"/>
      <c r="Q95" s="37"/>
      <c r="R95" s="37"/>
      <c r="S95" s="37"/>
      <c r="T95" s="37"/>
      <c r="U95" s="37"/>
      <c r="V95" s="37"/>
    </row>
    <row r="96" spans="1:22">
      <c r="A96" s="37"/>
      <c r="B96" s="37"/>
      <c r="C96" s="37"/>
      <c r="D96" s="37"/>
      <c r="E96" s="37"/>
      <c r="F96" s="37"/>
      <c r="G96" s="37"/>
      <c r="H96" s="37"/>
      <c r="I96" s="37"/>
      <c r="J96" s="37"/>
      <c r="K96" s="37"/>
      <c r="L96" s="37"/>
      <c r="M96" s="37"/>
      <c r="N96" s="37"/>
      <c r="O96" s="37"/>
      <c r="P96" s="37"/>
      <c r="Q96" s="37"/>
      <c r="R96" s="37"/>
      <c r="S96" s="37"/>
      <c r="T96" s="37"/>
      <c r="U96" s="37"/>
      <c r="V96" s="37"/>
    </row>
    <row r="97" spans="1:22">
      <c r="A97" s="37"/>
      <c r="B97" s="37"/>
      <c r="C97" s="37"/>
      <c r="D97" s="37"/>
      <c r="E97" s="37"/>
      <c r="F97" s="37"/>
      <c r="G97" s="37"/>
      <c r="H97" s="37"/>
      <c r="I97" s="37"/>
      <c r="J97" s="37"/>
      <c r="K97" s="37"/>
      <c r="L97" s="37"/>
      <c r="M97" s="37"/>
      <c r="N97" s="37"/>
      <c r="O97" s="37"/>
      <c r="P97" s="37"/>
      <c r="Q97" s="37"/>
      <c r="R97" s="37"/>
      <c r="S97" s="37"/>
      <c r="T97" s="37"/>
      <c r="U97" s="37"/>
      <c r="V97" s="37"/>
    </row>
    <row r="98" spans="1:22">
      <c r="A98" s="37"/>
      <c r="B98" s="37"/>
      <c r="C98" s="37"/>
      <c r="D98" s="37"/>
      <c r="E98" s="37"/>
      <c r="F98" s="37"/>
      <c r="G98" s="37"/>
      <c r="H98" s="37"/>
      <c r="I98" s="37"/>
      <c r="J98" s="37"/>
      <c r="K98" s="37"/>
      <c r="L98" s="37"/>
      <c r="M98" s="37"/>
      <c r="N98" s="37"/>
      <c r="O98" s="37"/>
      <c r="P98" s="37"/>
      <c r="Q98" s="37"/>
      <c r="R98" s="37"/>
      <c r="S98" s="37"/>
      <c r="T98" s="37"/>
      <c r="U98" s="37"/>
      <c r="V98" s="37"/>
    </row>
    <row r="99" spans="1:22">
      <c r="A99" s="37"/>
      <c r="B99" s="37"/>
      <c r="C99" s="37"/>
      <c r="D99" s="37"/>
      <c r="E99" s="37"/>
      <c r="F99" s="37"/>
      <c r="G99" s="37"/>
      <c r="H99" s="37"/>
      <c r="I99" s="37"/>
      <c r="J99" s="37"/>
      <c r="K99" s="37"/>
      <c r="L99" s="37"/>
      <c r="M99" s="37"/>
      <c r="N99" s="37"/>
      <c r="O99" s="37"/>
      <c r="P99" s="37"/>
      <c r="Q99" s="37"/>
      <c r="R99" s="37"/>
      <c r="S99" s="37"/>
      <c r="T99" s="37"/>
      <c r="U99" s="37"/>
      <c r="V99" s="37"/>
    </row>
    <row r="100" spans="1:22">
      <c r="A100" s="37"/>
      <c r="B100" s="37"/>
      <c r="C100" s="37"/>
      <c r="D100" s="37"/>
      <c r="E100" s="37"/>
      <c r="F100" s="37"/>
      <c r="G100" s="37"/>
      <c r="H100" s="37"/>
      <c r="I100" s="37"/>
      <c r="J100" s="37"/>
      <c r="K100" s="37"/>
      <c r="L100" s="37"/>
      <c r="M100" s="37"/>
      <c r="N100" s="37"/>
      <c r="O100" s="37"/>
      <c r="P100" s="37"/>
      <c r="Q100" s="37"/>
      <c r="R100" s="37"/>
      <c r="S100" s="37"/>
      <c r="T100" s="37"/>
      <c r="U100" s="37"/>
      <c r="V100" s="37"/>
    </row>
    <row r="101" spans="1:22">
      <c r="A101" s="37"/>
      <c r="B101" s="37"/>
      <c r="C101" s="37"/>
      <c r="D101" s="37"/>
      <c r="E101" s="37"/>
      <c r="F101" s="37"/>
      <c r="G101" s="37"/>
      <c r="H101" s="37"/>
      <c r="I101" s="37"/>
      <c r="J101" s="37"/>
      <c r="K101" s="37"/>
      <c r="L101" s="37"/>
      <c r="M101" s="37"/>
      <c r="N101" s="37"/>
      <c r="O101" s="37"/>
      <c r="P101" s="37"/>
      <c r="Q101" s="37"/>
      <c r="R101" s="37"/>
      <c r="S101" s="37"/>
      <c r="T101" s="37"/>
      <c r="U101" s="37"/>
      <c r="V101" s="37"/>
    </row>
    <row r="102" spans="1:22">
      <c r="A102" s="37"/>
      <c r="B102" s="37"/>
      <c r="C102" s="37"/>
      <c r="D102" s="37"/>
      <c r="E102" s="37"/>
      <c r="F102" s="37"/>
      <c r="G102" s="37"/>
      <c r="H102" s="37"/>
      <c r="I102" s="37"/>
      <c r="J102" s="37"/>
      <c r="K102" s="37"/>
      <c r="L102" s="37"/>
      <c r="M102" s="37"/>
      <c r="N102" s="37"/>
      <c r="O102" s="37"/>
      <c r="P102" s="37"/>
      <c r="Q102" s="37"/>
      <c r="R102" s="37"/>
      <c r="S102" s="37"/>
      <c r="T102" s="37"/>
      <c r="U102" s="37"/>
      <c r="V102" s="37"/>
    </row>
    <row r="103" spans="1:22">
      <c r="A103" s="37"/>
      <c r="B103" s="37"/>
      <c r="C103" s="37"/>
      <c r="D103" s="37"/>
      <c r="E103" s="37"/>
      <c r="F103" s="37"/>
      <c r="G103" s="37"/>
      <c r="H103" s="37"/>
      <c r="I103" s="37"/>
      <c r="J103" s="37"/>
      <c r="K103" s="37"/>
      <c r="L103" s="37"/>
      <c r="M103" s="37"/>
      <c r="N103" s="37"/>
      <c r="O103" s="37"/>
      <c r="P103" s="37"/>
      <c r="Q103" s="37"/>
      <c r="R103" s="37"/>
      <c r="S103" s="37"/>
      <c r="T103" s="37"/>
      <c r="U103" s="37"/>
      <c r="V103" s="37"/>
    </row>
    <row r="104" spans="1:22">
      <c r="A104" s="37"/>
      <c r="B104" s="37"/>
      <c r="C104" s="37"/>
      <c r="D104" s="37"/>
      <c r="E104" s="37"/>
      <c r="F104" s="37"/>
      <c r="G104" s="37"/>
      <c r="H104" s="37"/>
      <c r="I104" s="37"/>
      <c r="J104" s="37"/>
      <c r="K104" s="37"/>
      <c r="L104" s="37"/>
      <c r="M104" s="37"/>
      <c r="N104" s="37"/>
      <c r="O104" s="37"/>
      <c r="P104" s="37"/>
      <c r="Q104" s="37"/>
      <c r="R104" s="37"/>
      <c r="S104" s="37"/>
      <c r="T104" s="37"/>
      <c r="U104" s="37"/>
      <c r="V104" s="37"/>
    </row>
    <row r="105" spans="1:22">
      <c r="A105" s="37"/>
      <c r="B105" s="37"/>
      <c r="C105" s="37"/>
      <c r="D105" s="37"/>
      <c r="E105" s="37"/>
      <c r="F105" s="37"/>
      <c r="G105" s="37"/>
      <c r="H105" s="37"/>
      <c r="I105" s="37"/>
      <c r="J105" s="37"/>
      <c r="K105" s="37"/>
      <c r="L105" s="37"/>
      <c r="M105" s="37"/>
      <c r="N105" s="37"/>
      <c r="O105" s="37"/>
      <c r="P105" s="37"/>
      <c r="Q105" s="37"/>
      <c r="R105" s="37"/>
      <c r="S105" s="37"/>
      <c r="T105" s="37"/>
      <c r="U105" s="37"/>
      <c r="V105" s="37"/>
    </row>
    <row r="106" spans="1:22">
      <c r="A106" s="37"/>
      <c r="B106" s="37"/>
      <c r="C106" s="37"/>
      <c r="D106" s="37"/>
      <c r="E106" s="37"/>
      <c r="F106" s="37"/>
      <c r="G106" s="37"/>
      <c r="H106" s="37"/>
      <c r="I106" s="37"/>
      <c r="J106" s="37"/>
      <c r="K106" s="37"/>
      <c r="L106" s="37"/>
      <c r="M106" s="37"/>
      <c r="N106" s="37"/>
      <c r="O106" s="37"/>
      <c r="P106" s="37"/>
      <c r="Q106" s="37"/>
      <c r="R106" s="37"/>
      <c r="S106" s="37"/>
      <c r="T106" s="37"/>
      <c r="U106" s="37"/>
      <c r="V106" s="37"/>
    </row>
    <row r="107" spans="1:22">
      <c r="A107" s="37"/>
      <c r="B107" s="37"/>
      <c r="C107" s="37"/>
      <c r="D107" s="37"/>
      <c r="E107" s="37"/>
      <c r="F107" s="37"/>
      <c r="G107" s="37"/>
      <c r="H107" s="37"/>
      <c r="I107" s="37"/>
      <c r="J107" s="37"/>
      <c r="K107" s="37"/>
      <c r="L107" s="37"/>
      <c r="M107" s="37"/>
      <c r="N107" s="37"/>
      <c r="O107" s="37"/>
      <c r="P107" s="37"/>
      <c r="Q107" s="37"/>
      <c r="R107" s="37"/>
      <c r="S107" s="37"/>
      <c r="T107" s="37"/>
      <c r="U107" s="37"/>
      <c r="V107" s="37"/>
    </row>
    <row r="108" spans="1:22">
      <c r="A108" s="37"/>
      <c r="B108" s="37"/>
      <c r="C108" s="37"/>
      <c r="D108" s="37"/>
      <c r="E108" s="37"/>
      <c r="F108" s="37"/>
      <c r="G108" s="37"/>
      <c r="H108" s="37"/>
      <c r="I108" s="37"/>
      <c r="J108" s="37"/>
      <c r="K108" s="37"/>
      <c r="L108" s="37"/>
      <c r="M108" s="37"/>
      <c r="N108" s="37"/>
      <c r="O108" s="37"/>
      <c r="P108" s="37"/>
      <c r="Q108" s="37"/>
      <c r="R108" s="37"/>
      <c r="S108" s="37"/>
      <c r="T108" s="37"/>
      <c r="U108" s="37"/>
      <c r="V108" s="37"/>
    </row>
    <row r="109" spans="1:22">
      <c r="A109" s="37"/>
      <c r="B109" s="37"/>
      <c r="C109" s="37"/>
      <c r="D109" s="37"/>
      <c r="E109" s="37"/>
      <c r="F109" s="37"/>
      <c r="G109" s="37"/>
      <c r="H109" s="37"/>
      <c r="I109" s="37"/>
      <c r="J109" s="37"/>
      <c r="K109" s="37"/>
      <c r="L109" s="37"/>
      <c r="M109" s="37"/>
      <c r="N109" s="37"/>
      <c r="O109" s="37"/>
      <c r="P109" s="37"/>
      <c r="Q109" s="37"/>
      <c r="R109" s="37"/>
      <c r="S109" s="37"/>
      <c r="T109" s="37"/>
      <c r="U109" s="37"/>
      <c r="V109" s="37"/>
    </row>
    <row r="110" spans="1:22">
      <c r="A110" s="37"/>
      <c r="B110" s="37"/>
      <c r="C110" s="37"/>
      <c r="D110" s="37"/>
      <c r="E110" s="37"/>
      <c r="F110" s="37"/>
      <c r="G110" s="37"/>
      <c r="H110" s="37"/>
      <c r="I110" s="37"/>
      <c r="J110" s="37"/>
      <c r="K110" s="37"/>
      <c r="L110" s="37"/>
      <c r="M110" s="37"/>
      <c r="N110" s="37"/>
      <c r="O110" s="37"/>
      <c r="P110" s="37"/>
      <c r="Q110" s="37"/>
      <c r="R110" s="37"/>
      <c r="S110" s="37"/>
      <c r="T110" s="37"/>
      <c r="U110" s="37"/>
      <c r="V110" s="37"/>
    </row>
    <row r="111" spans="1:22">
      <c r="A111" s="37"/>
      <c r="B111" s="37"/>
      <c r="C111" s="37"/>
      <c r="D111" s="37"/>
      <c r="E111" s="37"/>
      <c r="F111" s="37"/>
      <c r="G111" s="37"/>
      <c r="H111" s="37"/>
      <c r="I111" s="37"/>
      <c r="J111" s="37"/>
      <c r="K111" s="37"/>
      <c r="L111" s="37"/>
      <c r="M111" s="37"/>
      <c r="N111" s="37"/>
      <c r="O111" s="37"/>
      <c r="P111" s="37"/>
      <c r="Q111" s="37"/>
      <c r="R111" s="37"/>
      <c r="S111" s="37"/>
      <c r="T111" s="37"/>
      <c r="U111" s="37"/>
      <c r="V111" s="37"/>
    </row>
    <row r="112" spans="1:22">
      <c r="A112" s="37"/>
      <c r="B112" s="37"/>
      <c r="C112" s="37"/>
      <c r="D112" s="37"/>
      <c r="E112" s="37"/>
      <c r="F112" s="37"/>
      <c r="G112" s="37"/>
      <c r="H112" s="37"/>
      <c r="I112" s="37"/>
      <c r="J112" s="37"/>
      <c r="K112" s="37"/>
      <c r="L112" s="37"/>
      <c r="M112" s="37"/>
      <c r="N112" s="37"/>
      <c r="O112" s="37"/>
      <c r="P112" s="37"/>
      <c r="Q112" s="37"/>
      <c r="R112" s="37"/>
      <c r="S112" s="37"/>
      <c r="T112" s="37"/>
      <c r="U112" s="37"/>
      <c r="V112" s="37"/>
    </row>
    <row r="113" spans="1:22">
      <c r="A113" s="37"/>
      <c r="B113" s="37"/>
      <c r="C113" s="37"/>
      <c r="D113" s="37"/>
      <c r="E113" s="37"/>
      <c r="F113" s="37"/>
      <c r="G113" s="37"/>
      <c r="H113" s="37"/>
      <c r="I113" s="37"/>
      <c r="J113" s="37"/>
      <c r="K113" s="37"/>
      <c r="L113" s="37"/>
      <c r="M113" s="37"/>
      <c r="N113" s="37"/>
      <c r="O113" s="37"/>
      <c r="P113" s="37"/>
      <c r="Q113" s="37"/>
      <c r="R113" s="37"/>
      <c r="S113" s="37"/>
      <c r="T113" s="37"/>
      <c r="U113" s="37"/>
      <c r="V113" s="37"/>
    </row>
    <row r="114" spans="1:22">
      <c r="A114" s="37"/>
      <c r="B114" s="37"/>
      <c r="C114" s="37"/>
      <c r="D114" s="37"/>
      <c r="E114" s="37"/>
      <c r="F114" s="37"/>
      <c r="G114" s="37"/>
      <c r="H114" s="37"/>
      <c r="I114" s="37"/>
      <c r="J114" s="37"/>
      <c r="K114" s="37"/>
      <c r="L114" s="37"/>
      <c r="M114" s="37"/>
      <c r="N114" s="37"/>
      <c r="O114" s="37"/>
      <c r="P114" s="37"/>
      <c r="Q114" s="37"/>
      <c r="R114" s="37"/>
      <c r="S114" s="37"/>
      <c r="T114" s="37"/>
      <c r="U114" s="37"/>
      <c r="V114" s="37"/>
    </row>
    <row r="115" spans="1:22">
      <c r="A115" s="37"/>
      <c r="B115" s="37"/>
      <c r="C115" s="37"/>
      <c r="D115" s="37"/>
      <c r="E115" s="37"/>
      <c r="F115" s="37"/>
      <c r="G115" s="37"/>
      <c r="H115" s="37"/>
      <c r="I115" s="37"/>
      <c r="J115" s="37"/>
      <c r="K115" s="37"/>
      <c r="L115" s="37"/>
      <c r="M115" s="37"/>
      <c r="N115" s="37"/>
      <c r="O115" s="37"/>
      <c r="P115" s="37"/>
      <c r="Q115" s="37"/>
      <c r="R115" s="37"/>
      <c r="S115" s="37"/>
      <c r="T115" s="37"/>
      <c r="U115" s="37"/>
      <c r="V115" s="37"/>
    </row>
    <row r="116" spans="1:22">
      <c r="A116" s="37"/>
      <c r="B116" s="37"/>
      <c r="C116" s="37"/>
      <c r="D116" s="37"/>
      <c r="E116" s="37"/>
      <c r="F116" s="37"/>
      <c r="G116" s="37"/>
      <c r="H116" s="37"/>
      <c r="I116" s="37"/>
      <c r="J116" s="37"/>
      <c r="K116" s="37"/>
      <c r="L116" s="37"/>
      <c r="M116" s="37"/>
      <c r="N116" s="37"/>
      <c r="O116" s="37"/>
      <c r="P116" s="37"/>
      <c r="Q116" s="37"/>
      <c r="R116" s="37"/>
      <c r="S116" s="37"/>
      <c r="T116" s="37"/>
      <c r="U116" s="37"/>
      <c r="V116" s="37"/>
    </row>
    <row r="117" spans="1:22">
      <c r="A117" s="37"/>
      <c r="B117" s="37"/>
      <c r="C117" s="37"/>
      <c r="D117" s="37"/>
      <c r="E117" s="37"/>
      <c r="F117" s="37"/>
      <c r="G117" s="37"/>
      <c r="H117" s="37"/>
      <c r="I117" s="37"/>
      <c r="J117" s="37"/>
      <c r="K117" s="37"/>
      <c r="L117" s="37"/>
      <c r="M117" s="37"/>
      <c r="N117" s="37"/>
      <c r="O117" s="37"/>
      <c r="P117" s="37"/>
      <c r="Q117" s="37"/>
      <c r="R117" s="37"/>
      <c r="S117" s="37"/>
      <c r="T117" s="37"/>
      <c r="U117" s="37"/>
      <c r="V117" s="37"/>
    </row>
    <row r="118" spans="1:22">
      <c r="A118" s="37"/>
      <c r="B118" s="37"/>
      <c r="C118" s="37"/>
      <c r="D118" s="37"/>
      <c r="E118" s="37"/>
      <c r="F118" s="37"/>
      <c r="G118" s="37"/>
      <c r="H118" s="37"/>
      <c r="I118" s="37"/>
      <c r="J118" s="37"/>
      <c r="K118" s="37"/>
      <c r="L118" s="37"/>
      <c r="M118" s="37"/>
      <c r="N118" s="37"/>
      <c r="O118" s="37"/>
      <c r="P118" s="37"/>
      <c r="Q118" s="37"/>
      <c r="R118" s="37"/>
      <c r="S118" s="37"/>
      <c r="T118" s="37"/>
      <c r="U118" s="37"/>
      <c r="V118" s="37"/>
    </row>
    <row r="119" spans="1:22">
      <c r="A119" s="37"/>
      <c r="B119" s="37"/>
      <c r="C119" s="37"/>
      <c r="D119" s="37"/>
      <c r="E119" s="37"/>
      <c r="F119" s="37"/>
      <c r="G119" s="37"/>
      <c r="H119" s="37"/>
      <c r="I119" s="37"/>
      <c r="J119" s="37"/>
      <c r="K119" s="37"/>
      <c r="L119" s="37"/>
      <c r="M119" s="37"/>
      <c r="N119" s="37"/>
      <c r="O119" s="37"/>
      <c r="P119" s="37"/>
      <c r="Q119" s="37"/>
      <c r="R119" s="37"/>
      <c r="S119" s="37"/>
      <c r="T119" s="37"/>
      <c r="U119" s="37"/>
      <c r="V119" s="37"/>
    </row>
    <row r="120" spans="1:22">
      <c r="A120" s="37"/>
      <c r="B120" s="37"/>
      <c r="C120" s="37"/>
      <c r="D120" s="37"/>
      <c r="E120" s="37"/>
      <c r="F120" s="37"/>
      <c r="G120" s="37"/>
      <c r="H120" s="37"/>
      <c r="I120" s="37"/>
      <c r="J120" s="37"/>
      <c r="K120" s="37"/>
      <c r="L120" s="37"/>
      <c r="M120" s="37"/>
      <c r="N120" s="37"/>
      <c r="O120" s="37"/>
      <c r="P120" s="37"/>
      <c r="Q120" s="37"/>
      <c r="R120" s="37"/>
      <c r="S120" s="37"/>
      <c r="T120" s="37"/>
      <c r="U120" s="37"/>
      <c r="V120" s="37"/>
    </row>
  </sheetData>
  <mergeCells count="11">
    <mergeCell ref="A26:B28"/>
    <mergeCell ref="C26:D28"/>
    <mergeCell ref="E26:F28"/>
    <mergeCell ref="G26:J28"/>
    <mergeCell ref="A29:J29"/>
    <mergeCell ref="E6:G6"/>
    <mergeCell ref="B6:C6"/>
    <mergeCell ref="A1:J2"/>
    <mergeCell ref="A4:J4"/>
    <mergeCell ref="A25:D25"/>
    <mergeCell ref="A3:J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E121"/>
  <sheetViews>
    <sheetView showGridLines="0" topLeftCell="A53" zoomScale="110" zoomScaleNormal="110" workbookViewId="0">
      <selection activeCell="M8" sqref="M8"/>
    </sheetView>
  </sheetViews>
  <sheetFormatPr defaultRowHeight="14.25"/>
  <cols>
    <col min="1" max="1" width="4.25" customWidth="1"/>
    <col min="2" max="2" width="9.625" customWidth="1"/>
    <col min="3" max="3" width="16.75" customWidth="1"/>
    <col min="4" max="4" width="4.375" customWidth="1"/>
    <col min="5" max="5" width="12.125" bestFit="1" customWidth="1"/>
    <col min="6" max="7" width="8.75" customWidth="1"/>
    <col min="8" max="8" width="9.625" customWidth="1"/>
    <col min="9" max="9" width="6.875" customWidth="1"/>
    <col min="10" max="10" width="8.75" customWidth="1"/>
    <col min="11" max="11" width="10.25" bestFit="1" customWidth="1"/>
  </cols>
  <sheetData>
    <row r="1" spans="1:31" ht="21.75" customHeight="1">
      <c r="A1" s="193" t="s">
        <v>12</v>
      </c>
      <c r="B1" s="193"/>
      <c r="C1" s="193"/>
      <c r="D1" s="193"/>
      <c r="E1" s="193"/>
      <c r="F1" s="193"/>
      <c r="G1" s="193"/>
      <c r="H1" s="193"/>
      <c r="I1" s="193"/>
      <c r="J1" s="193"/>
      <c r="K1" s="193"/>
      <c r="L1" s="37"/>
      <c r="M1" s="37"/>
      <c r="N1" s="37"/>
      <c r="O1" s="37"/>
      <c r="P1" s="37"/>
      <c r="Q1" s="37"/>
      <c r="R1" s="37"/>
      <c r="S1" s="37"/>
      <c r="T1" s="37"/>
      <c r="U1" s="37"/>
      <c r="V1" s="37"/>
      <c r="W1" s="37"/>
      <c r="X1" s="37"/>
      <c r="Y1" s="37"/>
      <c r="Z1" s="37"/>
      <c r="AA1" s="37"/>
      <c r="AB1" s="37"/>
      <c r="AC1" s="37"/>
      <c r="AD1" s="37"/>
      <c r="AE1" s="37"/>
    </row>
    <row r="2" spans="1:31" ht="21.75" customHeight="1">
      <c r="A2" s="193"/>
      <c r="B2" s="193"/>
      <c r="C2" s="193"/>
      <c r="D2" s="193"/>
      <c r="E2" s="193"/>
      <c r="F2" s="193"/>
      <c r="G2" s="193"/>
      <c r="H2" s="193"/>
      <c r="I2" s="193"/>
      <c r="J2" s="193"/>
      <c r="K2" s="193"/>
      <c r="L2" s="37"/>
      <c r="M2" s="37"/>
      <c r="N2" s="37"/>
      <c r="O2" s="37"/>
      <c r="P2" s="37"/>
      <c r="Q2" s="37"/>
      <c r="R2" s="37"/>
      <c r="S2" s="37"/>
      <c r="T2" s="37"/>
      <c r="U2" s="37"/>
      <c r="V2" s="37"/>
      <c r="W2" s="37"/>
      <c r="X2" s="37"/>
      <c r="Y2" s="37"/>
      <c r="Z2" s="37"/>
      <c r="AA2" s="37"/>
      <c r="AB2" s="37"/>
      <c r="AC2" s="37"/>
      <c r="AD2" s="37"/>
      <c r="AE2" s="37"/>
    </row>
    <row r="3" spans="1:31" ht="32.25" customHeight="1">
      <c r="A3" s="251" t="s">
        <v>243</v>
      </c>
      <c r="B3" s="251"/>
      <c r="C3" s="251"/>
      <c r="D3" s="251"/>
      <c r="E3" s="251"/>
      <c r="F3" s="251"/>
      <c r="G3" s="251"/>
      <c r="H3" s="251"/>
      <c r="I3" s="251"/>
      <c r="J3" s="251"/>
      <c r="K3" s="251"/>
      <c r="L3" s="37"/>
      <c r="M3" s="37"/>
      <c r="N3" s="37"/>
      <c r="O3" s="37"/>
      <c r="P3" s="37"/>
      <c r="Q3" s="37"/>
      <c r="R3" s="37"/>
      <c r="S3" s="37"/>
      <c r="T3" s="37"/>
      <c r="U3" s="37"/>
      <c r="V3" s="37"/>
      <c r="W3" s="37"/>
      <c r="X3" s="37"/>
      <c r="Y3" s="37"/>
      <c r="Z3" s="37"/>
      <c r="AA3" s="37"/>
      <c r="AB3" s="37"/>
      <c r="AC3" s="37"/>
      <c r="AD3" s="37"/>
      <c r="AE3" s="37"/>
    </row>
    <row r="4" spans="1:31" ht="19.5">
      <c r="A4" s="202" t="str">
        <f>Settings!$B$5</f>
        <v>Your Business Name</v>
      </c>
      <c r="B4" s="202"/>
      <c r="C4" s="202"/>
      <c r="D4" s="202"/>
      <c r="E4" s="202"/>
      <c r="F4" s="64"/>
      <c r="H4" s="196" t="s">
        <v>6</v>
      </c>
      <c r="I4" s="196"/>
      <c r="J4" s="196" t="s">
        <v>5</v>
      </c>
      <c r="K4" s="196"/>
      <c r="L4" s="37"/>
      <c r="M4" s="37"/>
      <c r="N4" s="37"/>
      <c r="O4" s="37"/>
      <c r="P4" s="37"/>
      <c r="Q4" s="37"/>
      <c r="R4" s="37"/>
      <c r="S4" s="37"/>
      <c r="T4" s="37"/>
      <c r="U4" s="37"/>
      <c r="V4" s="37"/>
      <c r="W4" s="37"/>
      <c r="X4" s="37"/>
      <c r="Y4" s="37"/>
      <c r="Z4" s="37"/>
      <c r="AA4" s="37"/>
      <c r="AB4" s="37"/>
      <c r="AC4" s="37"/>
      <c r="AD4" s="37"/>
      <c r="AE4" s="37"/>
    </row>
    <row r="5" spans="1:31" ht="14.25" customHeight="1">
      <c r="A5" s="65" t="str">
        <f>Settings!$B$6</f>
        <v>Your Business Address</v>
      </c>
      <c r="B5" s="65"/>
      <c r="C5" s="65"/>
      <c r="D5" s="65"/>
      <c r="E5" s="65"/>
      <c r="F5" s="66"/>
      <c r="H5" s="197" t="s">
        <v>165</v>
      </c>
      <c r="I5" s="197"/>
      <c r="J5" s="198">
        <v>46199</v>
      </c>
      <c r="K5" s="198"/>
      <c r="L5" s="37"/>
      <c r="M5" s="37"/>
      <c r="N5" s="37"/>
      <c r="O5" s="37"/>
      <c r="P5" s="37"/>
      <c r="Q5" s="37"/>
      <c r="R5" s="37"/>
      <c r="S5" s="37"/>
      <c r="T5" s="37"/>
      <c r="U5" s="37"/>
      <c r="V5" s="37"/>
      <c r="W5" s="37"/>
      <c r="X5" s="37"/>
      <c r="Y5" s="37"/>
      <c r="Z5" s="37"/>
      <c r="AA5" s="37"/>
      <c r="AB5" s="37"/>
      <c r="AC5" s="37"/>
      <c r="AD5" s="37"/>
      <c r="AE5" s="37"/>
    </row>
    <row r="6" spans="1:31" ht="14.25" customHeight="1">
      <c r="A6" s="203" t="str">
        <f>"Phone: "&amp;Settings!$B$7&amp;IF(Settings!$B$8&lt;&gt;"","  |  Email: "&amp;Settings!$B$8,"")</f>
        <v>Phone: 0  |  Email: contact@business.com</v>
      </c>
      <c r="B6" s="203"/>
      <c r="C6" s="203"/>
      <c r="D6" s="203"/>
      <c r="E6" s="203"/>
      <c r="F6" s="66"/>
      <c r="H6" s="197"/>
      <c r="I6" s="197"/>
      <c r="J6" s="198"/>
      <c r="K6" s="198"/>
      <c r="L6" s="37"/>
      <c r="M6" s="37"/>
      <c r="N6" s="37"/>
      <c r="O6" s="37"/>
      <c r="P6" s="37"/>
      <c r="Q6" s="37"/>
      <c r="R6" s="37"/>
      <c r="S6" s="37"/>
      <c r="T6" s="37"/>
      <c r="U6" s="37"/>
      <c r="V6" s="37"/>
      <c r="W6" s="37"/>
      <c r="X6" s="37"/>
      <c r="Y6" s="37"/>
      <c r="Z6" s="37"/>
      <c r="AA6" s="37"/>
      <c r="AB6" s="37"/>
      <c r="AC6" s="37"/>
      <c r="AD6" s="37"/>
      <c r="AE6" s="37"/>
    </row>
    <row r="7" spans="1:31">
      <c r="A7" s="203" t="str">
        <f>IF(Settings!$B$9&lt;&gt;"","NTN / Registration: "&amp;Settings!$B$9,"")</f>
        <v>NTN / Registration: 50000-0000000-0</v>
      </c>
      <c r="B7" s="203"/>
      <c r="C7" s="203"/>
      <c r="D7" s="203"/>
      <c r="E7" s="203"/>
      <c r="F7" s="66"/>
      <c r="G7" s="66"/>
      <c r="H7" s="63"/>
      <c r="I7" s="63"/>
      <c r="J7" s="63"/>
      <c r="K7" s="63"/>
      <c r="L7" s="37"/>
      <c r="M7" s="37"/>
      <c r="N7" s="37"/>
      <c r="O7" s="37"/>
      <c r="P7" s="37"/>
      <c r="Q7" s="37"/>
      <c r="R7" s="37"/>
      <c r="S7" s="37"/>
      <c r="T7" s="37"/>
      <c r="U7" s="37"/>
      <c r="V7" s="37"/>
      <c r="W7" s="37"/>
      <c r="X7" s="37"/>
      <c r="Y7" s="37"/>
      <c r="Z7" s="37"/>
      <c r="AA7" s="37"/>
      <c r="AB7" s="37"/>
      <c r="AC7" s="37"/>
      <c r="AD7" s="37"/>
      <c r="AE7" s="37"/>
    </row>
    <row r="8" spans="1:31">
      <c r="A8" s="63"/>
      <c r="B8" s="63"/>
      <c r="C8" s="63"/>
      <c r="D8" s="63"/>
      <c r="E8" s="63"/>
      <c r="F8" s="63"/>
      <c r="G8" s="63"/>
      <c r="H8" s="63"/>
      <c r="I8" s="63"/>
      <c r="J8" s="63"/>
      <c r="K8" s="63"/>
      <c r="L8" s="37"/>
      <c r="M8" s="37"/>
      <c r="N8" s="37"/>
      <c r="O8" s="37"/>
      <c r="P8" s="37"/>
      <c r="Q8" s="37"/>
      <c r="R8" s="37"/>
      <c r="S8" s="37"/>
      <c r="T8" s="37"/>
      <c r="U8" s="37"/>
      <c r="V8" s="37"/>
      <c r="W8" s="37"/>
      <c r="X8" s="37"/>
      <c r="Y8" s="37"/>
      <c r="Z8" s="37"/>
      <c r="AA8" s="37"/>
      <c r="AB8" s="37"/>
      <c r="AC8" s="37"/>
      <c r="AD8" s="37"/>
      <c r="AE8" s="37"/>
    </row>
    <row r="9" spans="1:31" ht="15">
      <c r="A9" s="56" t="s">
        <v>13</v>
      </c>
      <c r="B9" s="56"/>
      <c r="C9" s="67"/>
      <c r="D9" s="67"/>
      <c r="E9" s="67"/>
      <c r="F9" s="67"/>
      <c r="G9" s="67"/>
      <c r="H9" s="67"/>
      <c r="I9" s="67"/>
      <c r="J9" s="67"/>
      <c r="K9" s="67"/>
      <c r="L9" s="37"/>
      <c r="M9" s="37"/>
      <c r="N9" s="37"/>
      <c r="O9" s="37"/>
      <c r="P9" s="37"/>
      <c r="Q9" s="37"/>
      <c r="R9" s="37"/>
      <c r="S9" s="37"/>
      <c r="T9" s="37"/>
      <c r="U9" s="37"/>
      <c r="V9" s="37"/>
      <c r="W9" s="37"/>
      <c r="X9" s="37"/>
      <c r="Y9" s="37"/>
      <c r="Z9" s="37"/>
      <c r="AA9" s="37"/>
      <c r="AB9" s="37"/>
      <c r="AC9" s="37"/>
      <c r="AD9" s="37"/>
      <c r="AE9" s="37"/>
    </row>
    <row r="10" spans="1:31">
      <c r="A10" s="194" t="s">
        <v>14</v>
      </c>
      <c r="B10" s="194"/>
      <c r="C10" s="192"/>
      <c r="D10" s="192"/>
      <c r="E10" s="192"/>
      <c r="F10" s="192"/>
      <c r="G10" s="68"/>
      <c r="H10" s="68" t="s">
        <v>15</v>
      </c>
      <c r="I10" s="195" t="str">
        <f>IF($A$10="","",IFERROR(INDEX(Customers!$C$5:$C$910,MATCH($C$10,Customers!$B$5:$B$910,0)),""))</f>
        <v/>
      </c>
      <c r="J10" s="195"/>
      <c r="K10" s="39"/>
      <c r="L10" s="37"/>
      <c r="M10" s="37"/>
      <c r="N10" s="37"/>
      <c r="O10" s="37"/>
      <c r="P10" s="37"/>
      <c r="Q10" s="37"/>
      <c r="R10" s="37"/>
      <c r="S10" s="37"/>
      <c r="T10" s="37"/>
      <c r="U10" s="37"/>
      <c r="V10" s="37"/>
      <c r="W10" s="37"/>
      <c r="X10" s="37"/>
      <c r="Y10" s="37"/>
      <c r="Z10" s="37"/>
      <c r="AA10" s="37"/>
      <c r="AB10" s="37"/>
      <c r="AC10" s="37"/>
      <c r="AD10" s="37"/>
      <c r="AE10" s="37"/>
    </row>
    <row r="11" spans="1:31">
      <c r="A11" s="194" t="s">
        <v>16</v>
      </c>
      <c r="B11" s="194"/>
      <c r="C11" s="199" t="str">
        <f>IF($A$10="","",IFERROR(INDEX(Customers!$D$5:$D$910,MATCH($C$10,Customers!$B$5:$B$910,0)),""))</f>
        <v/>
      </c>
      <c r="D11" s="199"/>
      <c r="E11" s="199"/>
      <c r="F11" s="199"/>
      <c r="G11" s="39"/>
      <c r="H11" s="39" t="s">
        <v>17</v>
      </c>
      <c r="I11" s="195" t="str">
        <f>IF($A$10="","",IFERROR(INDEX(Customers!$E$5:$E$910,MATCH($C$10,Customers!$B$5:$B$910,0)),""))</f>
        <v/>
      </c>
      <c r="J11" s="195"/>
      <c r="K11" s="39"/>
      <c r="L11" s="37"/>
      <c r="M11" s="37"/>
      <c r="N11" s="37"/>
      <c r="O11" s="37"/>
      <c r="P11" s="37"/>
      <c r="Q11" s="37"/>
      <c r="R11" s="37"/>
      <c r="S11" s="37"/>
      <c r="T11" s="37"/>
      <c r="U11" s="37"/>
      <c r="V11" s="37"/>
      <c r="W11" s="37"/>
      <c r="X11" s="37"/>
      <c r="Y11" s="37"/>
      <c r="Z11" s="37"/>
      <c r="AA11" s="37"/>
      <c r="AB11" s="37"/>
      <c r="AC11" s="37"/>
      <c r="AD11" s="37"/>
      <c r="AE11" s="37"/>
    </row>
    <row r="12" spans="1:3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row>
    <row r="13" spans="1:3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row>
    <row r="14" spans="1:31" ht="15">
      <c r="A14" s="200" t="s">
        <v>1</v>
      </c>
      <c r="B14" s="200"/>
      <c r="C14" s="200"/>
      <c r="D14" s="200"/>
      <c r="E14" s="200"/>
      <c r="F14" s="200"/>
      <c r="G14" s="200"/>
      <c r="H14" s="200"/>
      <c r="I14" s="200"/>
      <c r="J14" s="200"/>
      <c r="K14" s="200"/>
      <c r="L14" s="37"/>
      <c r="M14" s="37"/>
      <c r="N14" s="37"/>
      <c r="O14" s="37"/>
      <c r="P14" s="37"/>
      <c r="Q14" s="37"/>
      <c r="R14" s="37"/>
      <c r="S14" s="37"/>
      <c r="T14" s="37"/>
      <c r="U14" s="37"/>
      <c r="V14" s="37"/>
      <c r="W14" s="37"/>
      <c r="X14" s="37"/>
      <c r="Y14" s="37"/>
      <c r="Z14" s="37"/>
      <c r="AA14" s="37"/>
      <c r="AB14" s="37"/>
      <c r="AC14" s="37"/>
      <c r="AD14" s="37"/>
      <c r="AE14" s="37"/>
    </row>
    <row r="15" spans="1:31">
      <c r="A15" s="37"/>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row>
    <row r="16" spans="1:31" ht="33.950000000000003" customHeight="1">
      <c r="A16" s="18" t="s">
        <v>18</v>
      </c>
      <c r="B16" s="201" t="s">
        <v>19</v>
      </c>
      <c r="C16" s="201"/>
      <c r="D16" s="69" t="s">
        <v>159</v>
      </c>
      <c r="E16" s="69" t="s">
        <v>43</v>
      </c>
      <c r="F16" s="69" t="s">
        <v>160</v>
      </c>
      <c r="G16" s="69" t="s">
        <v>161</v>
      </c>
      <c r="H16" s="69" t="s">
        <v>162</v>
      </c>
      <c r="I16" s="69" t="s">
        <v>20</v>
      </c>
      <c r="J16" s="69" t="s">
        <v>163</v>
      </c>
      <c r="K16" s="70" t="s">
        <v>21</v>
      </c>
      <c r="L16" s="37"/>
      <c r="M16" s="37"/>
      <c r="N16" s="37"/>
      <c r="O16" s="37"/>
      <c r="P16" s="37"/>
      <c r="Q16" s="37"/>
      <c r="R16" s="37"/>
      <c r="S16" s="37"/>
      <c r="T16" s="37"/>
      <c r="U16" s="37"/>
      <c r="V16" s="37"/>
      <c r="W16" s="37"/>
      <c r="X16" s="37"/>
      <c r="Y16" s="37"/>
      <c r="Z16" s="37"/>
      <c r="AA16" s="37"/>
      <c r="AB16" s="37"/>
      <c r="AC16" s="37"/>
      <c r="AD16" s="37"/>
      <c r="AE16" s="37"/>
    </row>
    <row r="17" spans="1:31">
      <c r="A17" s="71">
        <v>1</v>
      </c>
      <c r="B17" s="192" t="s">
        <v>138</v>
      </c>
      <c r="C17" s="192"/>
      <c r="D17" s="78">
        <v>60</v>
      </c>
      <c r="E17" s="72" t="str">
        <f>IF($B17="","",IFERROR(INDEX(Products!$E$5:$E$909,MATCH($B17,Products!$B$5:$B$909,0)),""))</f>
        <v>Carton</v>
      </c>
      <c r="F17" s="12">
        <v>600</v>
      </c>
      <c r="G17" s="73">
        <f>IF(OR($B17="",$D17="",$F17=""),"",ROUND($F17-($D17*IFERROR(INDEX(Products!$G$5:$G$909,MATCH($B17,Products!$B$5:$B$909,0)),0)),3))</f>
        <v>600</v>
      </c>
      <c r="H17" s="11" t="str">
        <f>IF($B17="","",IFERROR(INDEX(Products!$C$5:$C$909,MATCH($B17,Products!$B$5:$B$909,0)),""))</f>
        <v>1 kg</v>
      </c>
      <c r="I17" s="12">
        <v>320</v>
      </c>
      <c r="J17" s="36">
        <f>IF(OR($B17="",$D17=""),"",ROUND($D17*IFERROR(INDEX(Products!$H$5:$H$909,MATCH($B17,Products!$B$5:$B$909,0)),0),2))</f>
        <v>0</v>
      </c>
      <c r="K17" s="74">
        <f>IF(OR($B17="",$G17="",$H17="",$I17=""),"",ROUND((($G17/VALUE(LEFT(TRIM($H17),FIND(" ",TRIM($H17)&amp;" ")-1)))*$I17)+$J17,2))</f>
        <v>192000</v>
      </c>
      <c r="L17" s="37"/>
      <c r="M17" s="37"/>
      <c r="N17" s="37"/>
      <c r="O17" s="37"/>
      <c r="P17" s="37"/>
      <c r="Q17" s="37"/>
      <c r="R17" s="37"/>
      <c r="S17" s="37"/>
      <c r="T17" s="37"/>
      <c r="U17" s="37"/>
      <c r="V17" s="37"/>
      <c r="W17" s="37"/>
      <c r="X17" s="37"/>
      <c r="Y17" s="37"/>
      <c r="Z17" s="37"/>
      <c r="AA17" s="37"/>
      <c r="AB17" s="37"/>
      <c r="AC17" s="37"/>
      <c r="AD17" s="37"/>
      <c r="AE17" s="37"/>
    </row>
    <row r="18" spans="1:31">
      <c r="A18" s="71">
        <v>2</v>
      </c>
      <c r="B18" s="192" t="s">
        <v>132</v>
      </c>
      <c r="C18" s="192"/>
      <c r="D18" s="78">
        <v>50</v>
      </c>
      <c r="E18" s="72" t="str">
        <f>IF($B18="","",IFERROR(INDEX(Products!$E$5:$E$909,MATCH($B18,Products!$B$5:$B$909,0)),""))</f>
        <v>Tin</v>
      </c>
      <c r="F18" s="12">
        <v>500</v>
      </c>
      <c r="G18" s="73">
        <f>IF(OR($B18="",$D18="",$F18=""),"",ROUND($F18-($D18*IFERROR(INDEX(Products!$G$5:$G$909,MATCH($B18,Products!$B$5:$B$909,0)),0)),3))</f>
        <v>500</v>
      </c>
      <c r="H18" s="11" t="str">
        <f>IF($B18="","",IFERROR(INDEX(Products!$C$5:$C$909,MATCH($B18,Products!$B$5:$B$909,0)),""))</f>
        <v>1 kg</v>
      </c>
      <c r="I18" s="12">
        <v>3000</v>
      </c>
      <c r="J18" s="36">
        <f>IF(OR($B18="",$D18=""),"",ROUND($D18*IFERROR(INDEX(Products!$H$5:$H$909,MATCH($B18,Products!$B$5:$B$909,0)),0),2))</f>
        <v>0</v>
      </c>
      <c r="K18" s="74">
        <f t="shared" ref="K18:K31" si="0">IF(OR($B18="",$G18="",$H18="",$I18=""),"",ROUND((($G18/VALUE(LEFT(TRIM($H18),FIND(" ",TRIM($H18)&amp;" ")-1)))*$I18)+$J18,2))</f>
        <v>1500000</v>
      </c>
      <c r="L18" s="37"/>
      <c r="M18" s="37"/>
      <c r="N18" s="37"/>
      <c r="O18" s="37"/>
      <c r="P18" s="37"/>
      <c r="Q18" s="37"/>
      <c r="R18" s="37"/>
      <c r="S18" s="37"/>
      <c r="T18" s="37"/>
      <c r="U18" s="37"/>
      <c r="V18" s="37"/>
      <c r="W18" s="37"/>
      <c r="X18" s="37"/>
      <c r="Y18" s="37"/>
      <c r="Z18" s="37"/>
      <c r="AA18" s="37"/>
      <c r="AB18" s="37"/>
      <c r="AC18" s="37"/>
      <c r="AD18" s="37"/>
      <c r="AE18" s="37"/>
    </row>
    <row r="19" spans="1:31">
      <c r="A19" s="71">
        <v>3</v>
      </c>
      <c r="B19" s="192"/>
      <c r="C19" s="192"/>
      <c r="D19" s="78"/>
      <c r="E19" s="72" t="str">
        <f>IF($B19="","",IFERROR(INDEX(Products!$E$5:$E$909,MATCH($B19,Products!$B$5:$B$909,0)),""))</f>
        <v/>
      </c>
      <c r="F19" s="12"/>
      <c r="G19" s="73" t="str">
        <f>IF(OR($B19="",$D19="",$F19=""),"",ROUND($F19-($D19*IFERROR(INDEX(Products!$G$5:$G$909,MATCH($B19,Products!$B$5:$B$909,0)),0)),3))</f>
        <v/>
      </c>
      <c r="H19" s="11" t="str">
        <f>IF($B19="","",IFERROR(INDEX(Products!$C$5:$C$909,MATCH($B19,Products!$B$5:$B$909,0)),""))</f>
        <v/>
      </c>
      <c r="I19" s="12"/>
      <c r="J19" s="36" t="str">
        <f>IF(OR($B19="",$D19=""),"",ROUND($D19*IFERROR(INDEX(Products!$H$5:$H$909,MATCH($B19,Products!$B$5:$B$909,0)),0),2))</f>
        <v/>
      </c>
      <c r="K19" s="74" t="str">
        <f t="shared" si="0"/>
        <v/>
      </c>
      <c r="L19" s="37"/>
      <c r="M19" s="37"/>
      <c r="N19" s="37"/>
      <c r="O19" s="37"/>
      <c r="P19" s="37"/>
      <c r="Q19" s="37"/>
      <c r="R19" s="37"/>
      <c r="S19" s="37"/>
      <c r="T19" s="37"/>
      <c r="U19" s="37"/>
      <c r="V19" s="37"/>
      <c r="W19" s="37"/>
      <c r="X19" s="37"/>
      <c r="Y19" s="37"/>
      <c r="Z19" s="37"/>
      <c r="AA19" s="37"/>
      <c r="AB19" s="37"/>
      <c r="AC19" s="37"/>
      <c r="AD19" s="37"/>
      <c r="AE19" s="37"/>
    </row>
    <row r="20" spans="1:31">
      <c r="A20" s="71">
        <v>4</v>
      </c>
      <c r="B20" s="192"/>
      <c r="C20" s="192"/>
      <c r="D20" s="78"/>
      <c r="E20" s="72" t="str">
        <f>IF($B20="","",IFERROR(INDEX(Products!$E$5:$E$909,MATCH($B20,Products!$B$5:$B$909,0)),""))</f>
        <v/>
      </c>
      <c r="F20" s="12"/>
      <c r="G20" s="73" t="str">
        <f>IF(OR($B20="",$D20="",$F20=""),"",ROUND($F20-($D20*IFERROR(INDEX(Products!$G$5:$G$909,MATCH($B20,Products!$B$5:$B$909,0)),0)),3))</f>
        <v/>
      </c>
      <c r="H20" s="11" t="str">
        <f>IF($B20="","",IFERROR(INDEX(Products!$C$5:$C$909,MATCH($B20,Products!$B$5:$B$909,0)),""))</f>
        <v/>
      </c>
      <c r="I20" s="12"/>
      <c r="J20" s="36" t="str">
        <f>IF(OR($B20="",$D20=""),"",ROUND($D20*IFERROR(INDEX(Products!$H$5:$H$909,MATCH($B20,Products!$B$5:$B$909,0)),0),2))</f>
        <v/>
      </c>
      <c r="K20" s="74" t="str">
        <f t="shared" si="0"/>
        <v/>
      </c>
      <c r="L20" s="37"/>
      <c r="M20" s="37"/>
      <c r="N20" s="37"/>
      <c r="O20" s="37"/>
      <c r="P20" s="37"/>
      <c r="Q20" s="37"/>
      <c r="R20" s="37"/>
      <c r="S20" s="37"/>
      <c r="T20" s="37"/>
      <c r="U20" s="37"/>
      <c r="V20" s="37"/>
      <c r="W20" s="37"/>
      <c r="X20" s="37"/>
      <c r="Y20" s="37"/>
      <c r="Z20" s="37"/>
      <c r="AA20" s="37"/>
      <c r="AB20" s="37"/>
      <c r="AC20" s="37"/>
      <c r="AD20" s="37"/>
      <c r="AE20" s="37"/>
    </row>
    <row r="21" spans="1:31">
      <c r="A21" s="71">
        <v>5</v>
      </c>
      <c r="B21" s="192"/>
      <c r="C21" s="192"/>
      <c r="D21" s="78"/>
      <c r="E21" s="72" t="str">
        <f>IF($B21="","",IFERROR(INDEX(Products!$E$5:$E$909,MATCH($B21,Products!$B$5:$B$909,0)),""))</f>
        <v/>
      </c>
      <c r="F21" s="12"/>
      <c r="G21" s="73" t="str">
        <f>IF(OR($B21="",$D21="",$F21=""),"",ROUND($F21-($D21*IFERROR(INDEX(Products!$G$5:$G$909,MATCH($B21,Products!$B$5:$B$909,0)),0)),3))</f>
        <v/>
      </c>
      <c r="H21" s="11" t="str">
        <f>IF($B21="","",IFERROR(INDEX(Products!$C$5:$C$909,MATCH($B21,Products!$B$5:$B$909,0)),""))</f>
        <v/>
      </c>
      <c r="I21" s="12"/>
      <c r="J21" s="36" t="str">
        <f>IF(OR($B21="",$D21=""),"",ROUND($D21*IFERROR(INDEX(Products!$H$5:$H$909,MATCH($B21,Products!$B$5:$B$909,0)),0),2))</f>
        <v/>
      </c>
      <c r="K21" s="74" t="str">
        <f t="shared" si="0"/>
        <v/>
      </c>
      <c r="L21" s="37"/>
      <c r="M21" s="37"/>
      <c r="N21" s="37"/>
      <c r="O21" s="37"/>
      <c r="P21" s="37"/>
      <c r="Q21" s="37"/>
      <c r="R21" s="37"/>
      <c r="S21" s="37"/>
      <c r="T21" s="37"/>
      <c r="U21" s="37"/>
      <c r="V21" s="37"/>
      <c r="W21" s="37"/>
      <c r="X21" s="37"/>
      <c r="Y21" s="37"/>
      <c r="Z21" s="37"/>
      <c r="AA21" s="37"/>
      <c r="AB21" s="37"/>
      <c r="AC21" s="37"/>
      <c r="AD21" s="37"/>
      <c r="AE21" s="37"/>
    </row>
    <row r="22" spans="1:31">
      <c r="A22" s="71">
        <v>6</v>
      </c>
      <c r="B22" s="192"/>
      <c r="C22" s="192"/>
      <c r="D22" s="78"/>
      <c r="E22" s="72" t="str">
        <f>IF($B22="","",IFERROR(INDEX(Products!$E$5:$E$909,MATCH($B22,Products!$B$5:$B$909,0)),""))</f>
        <v/>
      </c>
      <c r="F22" s="12"/>
      <c r="G22" s="73" t="str">
        <f>IF(OR($B22="",$D22="",$F22=""),"",ROUND($F22-($D22*IFERROR(INDEX(Products!$G$5:$G$909,MATCH($B22,Products!$B$5:$B$909,0)),0)),3))</f>
        <v/>
      </c>
      <c r="H22" s="11" t="str">
        <f>IF($B22="","",IFERROR(INDEX(Products!$C$5:$C$909,MATCH($B22,Products!$B$5:$B$909,0)),""))</f>
        <v/>
      </c>
      <c r="I22" s="12"/>
      <c r="J22" s="36" t="str">
        <f>IF(OR($B22="",$D22=""),"",ROUND($D22*IFERROR(INDEX(Products!$H$5:$H$909,MATCH($B22,Products!$B$5:$B$909,0)),0),2))</f>
        <v/>
      </c>
      <c r="K22" s="74" t="str">
        <f t="shared" si="0"/>
        <v/>
      </c>
      <c r="L22" s="37"/>
      <c r="M22" s="37"/>
      <c r="N22" s="37"/>
      <c r="O22" s="37"/>
      <c r="P22" s="37"/>
      <c r="Q22" s="37"/>
      <c r="R22" s="37"/>
      <c r="S22" s="37"/>
      <c r="T22" s="37"/>
      <c r="U22" s="37"/>
      <c r="V22" s="37"/>
      <c r="W22" s="37"/>
      <c r="X22" s="37"/>
      <c r="Y22" s="37"/>
      <c r="Z22" s="37"/>
      <c r="AA22" s="37"/>
      <c r="AB22" s="37"/>
      <c r="AC22" s="37"/>
      <c r="AD22" s="37"/>
      <c r="AE22" s="37"/>
    </row>
    <row r="23" spans="1:31">
      <c r="A23" s="71">
        <v>7</v>
      </c>
      <c r="B23" s="192"/>
      <c r="C23" s="192"/>
      <c r="D23" s="78"/>
      <c r="E23" s="72" t="str">
        <f>IF($B23="","",IFERROR(INDEX(Products!$E$5:$E$909,MATCH($B23,Products!$B$5:$B$909,0)),""))</f>
        <v/>
      </c>
      <c r="F23" s="12"/>
      <c r="G23" s="73" t="str">
        <f>IF(OR($B23="",$D23="",$F23=""),"",ROUND($F23-($D23*IFERROR(INDEX(Products!$G$5:$G$909,MATCH($B23,Products!$B$5:$B$909,0)),0)),3))</f>
        <v/>
      </c>
      <c r="H23" s="11" t="str">
        <f>IF($B23="","",IFERROR(INDEX(Products!$C$5:$C$909,MATCH($B23,Products!$B$5:$B$909,0)),""))</f>
        <v/>
      </c>
      <c r="I23" s="12"/>
      <c r="J23" s="36" t="str">
        <f>IF(OR($B23="",$D23=""),"",ROUND($D23*IFERROR(INDEX(Products!$H$5:$H$909,MATCH($B23,Products!$B$5:$B$909,0)),0),2))</f>
        <v/>
      </c>
      <c r="K23" s="74" t="str">
        <f t="shared" si="0"/>
        <v/>
      </c>
      <c r="L23" s="37"/>
      <c r="M23" s="37"/>
      <c r="N23" s="37"/>
      <c r="O23" s="37"/>
      <c r="P23" s="37"/>
      <c r="Q23" s="37"/>
      <c r="R23" s="37"/>
      <c r="S23" s="37"/>
      <c r="T23" s="37"/>
      <c r="U23" s="37"/>
      <c r="V23" s="37"/>
      <c r="W23" s="37"/>
      <c r="X23" s="37"/>
      <c r="Y23" s="37"/>
      <c r="Z23" s="37"/>
      <c r="AA23" s="37"/>
      <c r="AB23" s="37"/>
      <c r="AC23" s="37"/>
      <c r="AD23" s="37"/>
      <c r="AE23" s="37"/>
    </row>
    <row r="24" spans="1:31">
      <c r="A24" s="71">
        <v>8</v>
      </c>
      <c r="B24" s="192"/>
      <c r="C24" s="192"/>
      <c r="D24" s="78"/>
      <c r="E24" s="72" t="str">
        <f>IF($B24="","",IFERROR(INDEX(Products!$E$5:$E$909,MATCH($B24,Products!$B$5:$B$909,0)),""))</f>
        <v/>
      </c>
      <c r="F24" s="12"/>
      <c r="G24" s="73" t="str">
        <f>IF(OR($B24="",$D24="",$F24=""),"",ROUND($F24-($D24*IFERROR(INDEX(Products!$G$5:$G$909,MATCH($B24,Products!$B$5:$B$909,0)),0)),3))</f>
        <v/>
      </c>
      <c r="H24" s="11" t="str">
        <f>IF($B24="","",IFERROR(INDEX(Products!$C$5:$C$909,MATCH($B24,Products!$B$5:$B$909,0)),""))</f>
        <v/>
      </c>
      <c r="I24" s="12"/>
      <c r="J24" s="36" t="str">
        <f>IF(OR($B24="",$D24=""),"",ROUND($D24*IFERROR(INDEX(Products!$H$5:$H$909,MATCH($B24,Products!$B$5:$B$909,0)),0),2))</f>
        <v/>
      </c>
      <c r="K24" s="74" t="str">
        <f t="shared" si="0"/>
        <v/>
      </c>
      <c r="L24" s="37"/>
      <c r="M24" s="37"/>
      <c r="N24" s="37"/>
      <c r="O24" s="37"/>
      <c r="P24" s="37"/>
      <c r="Q24" s="37"/>
      <c r="R24" s="37"/>
      <c r="S24" s="37"/>
      <c r="T24" s="37"/>
      <c r="U24" s="37"/>
      <c r="V24" s="37"/>
      <c r="W24" s="37"/>
      <c r="X24" s="37"/>
      <c r="Y24" s="37"/>
      <c r="Z24" s="37"/>
      <c r="AA24" s="37"/>
      <c r="AB24" s="37"/>
      <c r="AC24" s="37"/>
      <c r="AD24" s="37"/>
      <c r="AE24" s="37"/>
    </row>
    <row r="25" spans="1:31">
      <c r="A25" s="71">
        <v>9</v>
      </c>
      <c r="B25" s="192"/>
      <c r="C25" s="192"/>
      <c r="D25" s="78"/>
      <c r="E25" s="72" t="str">
        <f>IF($B25="","",IFERROR(INDEX(Products!$E$5:$E$909,MATCH($B25,Products!$B$5:$B$909,0)),""))</f>
        <v/>
      </c>
      <c r="F25" s="12"/>
      <c r="G25" s="73" t="str">
        <f>IF(OR($B25="",$D25="",$F25=""),"",ROUND($F25-($D25*IFERROR(INDEX(Products!$G$5:$G$909,MATCH($B25,Products!$B$5:$B$909,0)),0)),3))</f>
        <v/>
      </c>
      <c r="H25" s="11" t="str">
        <f>IF($B25="","",IFERROR(INDEX(Products!$C$5:$C$909,MATCH($B25,Products!$B$5:$B$909,0)),""))</f>
        <v/>
      </c>
      <c r="I25" s="12"/>
      <c r="J25" s="36" t="str">
        <f>IF(OR($B25="",$D25=""),"",ROUND($D25*IFERROR(INDEX(Products!$H$5:$H$909,MATCH($B25,Products!$B$5:$B$909,0)),0),2))</f>
        <v/>
      </c>
      <c r="K25" s="74" t="str">
        <f t="shared" si="0"/>
        <v/>
      </c>
      <c r="L25" s="37"/>
      <c r="M25" s="37"/>
      <c r="N25" s="37"/>
      <c r="O25" s="37"/>
      <c r="P25" s="37"/>
      <c r="Q25" s="37"/>
      <c r="R25" s="37"/>
      <c r="S25" s="37"/>
      <c r="T25" s="37"/>
      <c r="U25" s="37"/>
      <c r="V25" s="37"/>
      <c r="W25" s="37"/>
      <c r="X25" s="37"/>
      <c r="Y25" s="37"/>
      <c r="Z25" s="37"/>
      <c r="AA25" s="37"/>
      <c r="AB25" s="37"/>
      <c r="AC25" s="37"/>
      <c r="AD25" s="37"/>
      <c r="AE25" s="37"/>
    </row>
    <row r="26" spans="1:31">
      <c r="A26" s="71">
        <v>10</v>
      </c>
      <c r="B26" s="192"/>
      <c r="C26" s="192"/>
      <c r="D26" s="78"/>
      <c r="E26" s="72" t="str">
        <f>IF($B26="","",IFERROR(INDEX(Products!$E$5:$E$909,MATCH($B26,Products!$B$5:$B$909,0)),""))</f>
        <v/>
      </c>
      <c r="F26" s="12"/>
      <c r="G26" s="73" t="str">
        <f>IF(OR($B26="",$D26="",$F26=""),"",ROUND($F26-($D26*IFERROR(INDEX(Products!$G$5:$G$909,MATCH($B26,Products!$B$5:$B$909,0)),0)),3))</f>
        <v/>
      </c>
      <c r="H26" s="11" t="str">
        <f>IF($B26="","",IFERROR(INDEX(Products!$C$5:$C$909,MATCH($B26,Products!$B$5:$B$909,0)),""))</f>
        <v/>
      </c>
      <c r="I26" s="12"/>
      <c r="J26" s="36" t="str">
        <f>IF(OR($B26="",$D26=""),"",ROUND($D26*IFERROR(INDEX(Products!$H$5:$H$909,MATCH($B26,Products!$B$5:$B$909,0)),0),2))</f>
        <v/>
      </c>
      <c r="K26" s="74" t="str">
        <f t="shared" si="0"/>
        <v/>
      </c>
      <c r="L26" s="37"/>
      <c r="M26" s="37"/>
      <c r="N26" s="37"/>
      <c r="O26" s="37"/>
      <c r="P26" s="37"/>
      <c r="Q26" s="37"/>
      <c r="R26" s="37"/>
      <c r="S26" s="37"/>
      <c r="T26" s="37"/>
      <c r="U26" s="37"/>
      <c r="V26" s="37"/>
      <c r="W26" s="37"/>
      <c r="X26" s="37"/>
      <c r="Y26" s="37"/>
      <c r="Z26" s="37"/>
      <c r="AA26" s="37"/>
      <c r="AB26" s="37"/>
      <c r="AC26" s="37"/>
      <c r="AD26" s="37"/>
      <c r="AE26" s="37"/>
    </row>
    <row r="27" spans="1:31">
      <c r="A27" s="71">
        <v>11</v>
      </c>
      <c r="B27" s="192"/>
      <c r="C27" s="192"/>
      <c r="D27" s="78"/>
      <c r="E27" s="72" t="str">
        <f>IF($B27="","",IFERROR(INDEX(Products!$E$5:$E$909,MATCH($B27,Products!$B$5:$B$909,0)),""))</f>
        <v/>
      </c>
      <c r="F27" s="12"/>
      <c r="G27" s="73" t="str">
        <f>IF(OR($B27="",$D27="",$F27=""),"",ROUND($F27-($D27*IFERROR(INDEX(Products!$G$5:$G$909,MATCH($B27,Products!$B$5:$B$909,0)),0)),3))</f>
        <v/>
      </c>
      <c r="H27" s="11" t="str">
        <f>IF($B27="","",IFERROR(INDEX(Products!$C$5:$C$909,MATCH($B27,Products!$B$5:$B$909,0)),""))</f>
        <v/>
      </c>
      <c r="I27" s="12"/>
      <c r="J27" s="36" t="str">
        <f>IF(OR($B27="",$D27=""),"",ROUND($D27*IFERROR(INDEX(Products!$H$5:$H$909,MATCH($B27,Products!$B$5:$B$909,0)),0),2))</f>
        <v/>
      </c>
      <c r="K27" s="74" t="str">
        <f t="shared" si="0"/>
        <v/>
      </c>
      <c r="L27" s="37"/>
      <c r="M27" s="37"/>
      <c r="N27" s="37"/>
      <c r="O27" s="37"/>
      <c r="P27" s="37"/>
      <c r="Q27" s="37"/>
      <c r="R27" s="37"/>
      <c r="S27" s="37"/>
      <c r="T27" s="37"/>
      <c r="U27" s="37"/>
      <c r="V27" s="37"/>
      <c r="W27" s="37"/>
      <c r="X27" s="37"/>
      <c r="Y27" s="37"/>
      <c r="Z27" s="37"/>
      <c r="AA27" s="37"/>
      <c r="AB27" s="37"/>
      <c r="AC27" s="37"/>
      <c r="AD27" s="37"/>
      <c r="AE27" s="37"/>
    </row>
    <row r="28" spans="1:31">
      <c r="A28" s="71">
        <v>12</v>
      </c>
      <c r="B28" s="192"/>
      <c r="C28" s="192"/>
      <c r="D28" s="78"/>
      <c r="E28" s="72" t="str">
        <f>IF($B28="","",IFERROR(INDEX(Products!$E$5:$E$909,MATCH($B28,Products!$B$5:$B$909,0)),""))</f>
        <v/>
      </c>
      <c r="F28" s="12"/>
      <c r="G28" s="73" t="str">
        <f>IF(OR($B28="",$D28="",$F28=""),"",ROUND($F28-($D28*IFERROR(INDEX(Products!$G$5:$G$909,MATCH($B28,Products!$B$5:$B$909,0)),0)),3))</f>
        <v/>
      </c>
      <c r="H28" s="11" t="str">
        <f>IF($B28="","",IFERROR(INDEX(Products!$C$5:$C$909,MATCH($B28,Products!$B$5:$B$909,0)),""))</f>
        <v/>
      </c>
      <c r="I28" s="12"/>
      <c r="J28" s="36" t="str">
        <f>IF(OR($B28="",$D28=""),"",ROUND($D28*IFERROR(INDEX(Products!$H$5:$H$909,MATCH($B28,Products!$B$5:$B$909,0)),0),2))</f>
        <v/>
      </c>
      <c r="K28" s="74" t="str">
        <f t="shared" si="0"/>
        <v/>
      </c>
      <c r="L28" s="37"/>
      <c r="M28" s="37"/>
      <c r="N28" s="37"/>
      <c r="O28" s="37"/>
      <c r="P28" s="37"/>
      <c r="Q28" s="37"/>
      <c r="R28" s="37"/>
      <c r="S28" s="37"/>
      <c r="T28" s="37"/>
      <c r="U28" s="37"/>
      <c r="V28" s="37"/>
      <c r="W28" s="37"/>
      <c r="X28" s="37"/>
      <c r="Y28" s="37"/>
      <c r="Z28" s="37"/>
      <c r="AA28" s="37"/>
      <c r="AB28" s="37"/>
      <c r="AC28" s="37"/>
      <c r="AD28" s="37"/>
      <c r="AE28" s="37"/>
    </row>
    <row r="29" spans="1:31">
      <c r="A29" s="71">
        <v>13</v>
      </c>
      <c r="B29" s="192"/>
      <c r="C29" s="192"/>
      <c r="D29" s="78"/>
      <c r="E29" s="72" t="str">
        <f>IF($B29="","",IFERROR(INDEX(Products!$E$5:$E$909,MATCH($B29,Products!$B$5:$B$909,0)),""))</f>
        <v/>
      </c>
      <c r="F29" s="12"/>
      <c r="G29" s="73" t="str">
        <f>IF(OR($B29="",$D29="",$F29=""),"",ROUND($F29-($D29*IFERROR(INDEX(Products!$G$5:$G$909,MATCH($B29,Products!$B$5:$B$909,0)),0)),3))</f>
        <v/>
      </c>
      <c r="H29" s="11" t="str">
        <f>IF($B29="","",IFERROR(INDEX(Products!$C$5:$C$909,MATCH($B29,Products!$B$5:$B$909,0)),""))</f>
        <v/>
      </c>
      <c r="I29" s="12"/>
      <c r="J29" s="36" t="str">
        <f>IF(OR($B29="",$D29=""),"",ROUND($D29*IFERROR(INDEX(Products!$H$5:$H$909,MATCH($B29,Products!$B$5:$B$909,0)),0),2))</f>
        <v/>
      </c>
      <c r="K29" s="74" t="str">
        <f t="shared" si="0"/>
        <v/>
      </c>
      <c r="L29" s="37"/>
      <c r="M29" s="37"/>
      <c r="N29" s="37"/>
      <c r="O29" s="37"/>
      <c r="P29" s="37"/>
      <c r="Q29" s="37"/>
      <c r="R29" s="37"/>
      <c r="S29" s="37"/>
      <c r="T29" s="37"/>
      <c r="U29" s="37"/>
      <c r="V29" s="37"/>
      <c r="W29" s="37"/>
      <c r="X29" s="37"/>
      <c r="Y29" s="37"/>
      <c r="Z29" s="37"/>
      <c r="AA29" s="37"/>
      <c r="AB29" s="37"/>
      <c r="AC29" s="37"/>
      <c r="AD29" s="37"/>
      <c r="AE29" s="37"/>
    </row>
    <row r="30" spans="1:31">
      <c r="A30" s="71">
        <v>14</v>
      </c>
      <c r="B30" s="192"/>
      <c r="C30" s="192"/>
      <c r="D30" s="78"/>
      <c r="E30" s="72" t="str">
        <f>IF($B30="","",IFERROR(INDEX(Products!$E$5:$E$909,MATCH($B30,Products!$B$5:$B$909,0)),""))</f>
        <v/>
      </c>
      <c r="F30" s="12"/>
      <c r="G30" s="73" t="str">
        <f>IF(OR($B30="",$D30="",$F30=""),"",ROUND($F30-($D30*IFERROR(INDEX(Products!$G$5:$G$909,MATCH($B30,Products!$B$5:$B$909,0)),0)),3))</f>
        <v/>
      </c>
      <c r="H30" s="11" t="str">
        <f>IF($B30="","",IFERROR(INDEX(Products!$C$5:$C$909,MATCH($B30,Products!$B$5:$B$909,0)),""))</f>
        <v/>
      </c>
      <c r="I30" s="12"/>
      <c r="J30" s="36" t="str">
        <f>IF(OR($B30="",$D30=""),"",ROUND($D30*IFERROR(INDEX(Products!$H$5:$H$909,MATCH($B30,Products!$B$5:$B$909,0)),0),2))</f>
        <v/>
      </c>
      <c r="K30" s="74" t="str">
        <f t="shared" si="0"/>
        <v/>
      </c>
      <c r="L30" s="37"/>
      <c r="M30" s="37"/>
      <c r="N30" s="37"/>
      <c r="O30" s="37"/>
      <c r="P30" s="37"/>
      <c r="Q30" s="37"/>
      <c r="R30" s="37"/>
      <c r="S30" s="37"/>
      <c r="T30" s="37"/>
      <c r="U30" s="37"/>
      <c r="V30" s="37"/>
      <c r="W30" s="37"/>
      <c r="X30" s="37"/>
      <c r="Y30" s="37"/>
      <c r="Z30" s="37"/>
      <c r="AA30" s="37"/>
      <c r="AB30" s="37"/>
      <c r="AC30" s="37"/>
      <c r="AD30" s="37"/>
      <c r="AE30" s="37"/>
    </row>
    <row r="31" spans="1:31">
      <c r="A31" s="71">
        <v>15</v>
      </c>
      <c r="B31" s="192"/>
      <c r="C31" s="192"/>
      <c r="D31" s="78"/>
      <c r="E31" s="72" t="str">
        <f>IF($B31="","",IFERROR(INDEX(Products!$E$5:$E$909,MATCH($B31,Products!$B$5:$B$909,0)),""))</f>
        <v/>
      </c>
      <c r="F31" s="12"/>
      <c r="G31" s="73" t="str">
        <f>IF(OR($B31="",$D31="",$F31=""),"",ROUND($F31-($D31*IFERROR(INDEX(Products!$G$5:$G$909,MATCH($B31,Products!$B$5:$B$909,0)),0)),3))</f>
        <v/>
      </c>
      <c r="H31" s="11" t="str">
        <f>IF($B31="","",IFERROR(INDEX(Products!$C$5:$C$909,MATCH($B31,Products!$B$5:$B$909,0)),""))</f>
        <v/>
      </c>
      <c r="I31" s="12"/>
      <c r="J31" s="36" t="str">
        <f>IF(OR($B31="",$D31=""),"",ROUND($D31*IFERROR(INDEX(Products!$H$5:$H$909,MATCH($B31,Products!$B$5:$B$909,0)),0),2))</f>
        <v/>
      </c>
      <c r="K31" s="74" t="str">
        <f t="shared" si="0"/>
        <v/>
      </c>
      <c r="L31" s="37"/>
      <c r="M31" s="37"/>
      <c r="N31" s="37"/>
      <c r="O31" s="37"/>
      <c r="P31" s="37"/>
      <c r="Q31" s="37"/>
      <c r="R31" s="37"/>
      <c r="S31" s="37"/>
      <c r="T31" s="37"/>
      <c r="U31" s="37"/>
      <c r="V31" s="37"/>
      <c r="W31" s="37"/>
      <c r="X31" s="37"/>
      <c r="Y31" s="37"/>
      <c r="Z31" s="37"/>
      <c r="AA31" s="37"/>
      <c r="AB31" s="37"/>
      <c r="AC31" s="37"/>
      <c r="AD31" s="37"/>
      <c r="AE31" s="37"/>
    </row>
    <row r="32" spans="1:31">
      <c r="A32" s="37"/>
      <c r="B32" s="37"/>
      <c r="C32" s="37"/>
      <c r="D32" s="37"/>
      <c r="E32" s="37"/>
      <c r="F32" s="37"/>
      <c r="G32" s="37"/>
      <c r="H32" s="63"/>
      <c r="I32" s="37"/>
      <c r="J32" s="37"/>
      <c r="K32" s="37"/>
      <c r="L32" s="37"/>
      <c r="M32" s="37"/>
      <c r="N32" s="37"/>
      <c r="O32" s="37"/>
      <c r="P32" s="37"/>
      <c r="Q32" s="37"/>
      <c r="R32" s="37"/>
      <c r="S32" s="37"/>
      <c r="T32" s="37"/>
      <c r="U32" s="37"/>
      <c r="V32" s="37"/>
      <c r="W32" s="37"/>
      <c r="X32" s="37"/>
      <c r="Y32" s="37"/>
      <c r="Z32" s="37"/>
      <c r="AA32" s="37"/>
      <c r="AB32" s="37"/>
      <c r="AC32" s="37"/>
      <c r="AD32" s="37"/>
      <c r="AE32" s="37"/>
    </row>
    <row r="33" spans="1:31">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row>
    <row r="34" spans="1:31" ht="15">
      <c r="A34" s="190" t="s">
        <v>22</v>
      </c>
      <c r="B34" s="190"/>
      <c r="C34" s="190"/>
      <c r="D34" s="190"/>
      <c r="E34" s="190"/>
      <c r="F34" s="190"/>
      <c r="G34" s="191" t="s">
        <v>23</v>
      </c>
      <c r="H34" s="191"/>
      <c r="I34" s="191"/>
      <c r="J34" s="75"/>
      <c r="K34" s="76">
        <f>SUM(K17:K31)</f>
        <v>1692000</v>
      </c>
      <c r="L34" s="37"/>
      <c r="M34" s="37"/>
      <c r="N34" s="37"/>
      <c r="O34" s="37"/>
      <c r="P34" s="37"/>
      <c r="Q34" s="37"/>
      <c r="R34" s="37"/>
      <c r="S34" s="37"/>
      <c r="T34" s="37"/>
      <c r="U34" s="37"/>
      <c r="V34" s="37"/>
      <c r="W34" s="37"/>
      <c r="X34" s="37"/>
      <c r="Y34" s="37"/>
      <c r="Z34" s="37"/>
      <c r="AA34" s="37"/>
      <c r="AB34" s="37"/>
      <c r="AC34" s="37"/>
      <c r="AD34" s="37"/>
      <c r="AE34" s="37"/>
    </row>
    <row r="35" spans="1:31">
      <c r="A35" s="206"/>
      <c r="B35" s="206"/>
      <c r="C35" s="206"/>
      <c r="D35" s="206"/>
      <c r="E35" s="206"/>
      <c r="F35" s="206"/>
      <c r="G35" s="191" t="s">
        <v>24</v>
      </c>
      <c r="H35" s="191"/>
      <c r="I35" s="191"/>
      <c r="J35" s="75"/>
      <c r="K35" s="79">
        <v>0</v>
      </c>
      <c r="L35" s="37"/>
      <c r="M35" s="37"/>
      <c r="N35" s="37"/>
      <c r="O35" s="37"/>
      <c r="P35" s="37"/>
      <c r="Q35" s="37"/>
      <c r="R35" s="37"/>
      <c r="S35" s="37"/>
      <c r="T35" s="37"/>
      <c r="U35" s="37"/>
      <c r="V35" s="37"/>
      <c r="W35" s="37"/>
      <c r="X35" s="37"/>
      <c r="Y35" s="37"/>
      <c r="Z35" s="37"/>
      <c r="AA35" s="37"/>
      <c r="AB35" s="37"/>
      <c r="AC35" s="37"/>
      <c r="AD35" s="37"/>
      <c r="AE35" s="37"/>
    </row>
    <row r="36" spans="1:31">
      <c r="A36" s="207"/>
      <c r="B36" s="207"/>
      <c r="C36" s="207"/>
      <c r="D36" s="207"/>
      <c r="E36" s="207"/>
      <c r="F36" s="207"/>
      <c r="G36" s="191" t="s">
        <v>25</v>
      </c>
      <c r="H36" s="191"/>
      <c r="I36" s="191"/>
      <c r="J36" s="75"/>
      <c r="K36" s="79">
        <v>0</v>
      </c>
      <c r="L36" s="37"/>
      <c r="M36" s="37"/>
      <c r="N36" s="37"/>
      <c r="O36" s="37"/>
      <c r="P36" s="37"/>
      <c r="Q36" s="37"/>
      <c r="R36" s="37"/>
      <c r="S36" s="37"/>
      <c r="T36" s="37"/>
      <c r="U36" s="37"/>
      <c r="V36" s="37"/>
      <c r="W36" s="37"/>
      <c r="X36" s="37"/>
      <c r="Y36" s="37"/>
      <c r="Z36" s="37"/>
      <c r="AA36" s="37"/>
      <c r="AB36" s="37"/>
      <c r="AC36" s="37"/>
      <c r="AD36" s="37"/>
      <c r="AE36" s="37"/>
    </row>
    <row r="37" spans="1:31">
      <c r="A37" s="207"/>
      <c r="B37" s="207"/>
      <c r="C37" s="207"/>
      <c r="D37" s="207"/>
      <c r="E37" s="207"/>
      <c r="F37" s="207"/>
      <c r="G37" s="191" t="s">
        <v>26</v>
      </c>
      <c r="H37" s="191"/>
      <c r="I37" s="191"/>
      <c r="J37" s="75"/>
      <c r="K37" s="79">
        <v>0</v>
      </c>
      <c r="L37" s="37"/>
      <c r="M37" s="37"/>
      <c r="N37" s="37"/>
      <c r="O37" s="37"/>
      <c r="P37" s="37"/>
      <c r="Q37" s="37"/>
      <c r="R37" s="37"/>
      <c r="S37" s="37"/>
      <c r="T37" s="37"/>
      <c r="U37" s="37"/>
      <c r="V37" s="37"/>
      <c r="W37" s="37"/>
      <c r="X37" s="37"/>
      <c r="Y37" s="37"/>
      <c r="Z37" s="37"/>
      <c r="AA37" s="37"/>
      <c r="AB37" s="37"/>
      <c r="AC37" s="37"/>
      <c r="AD37" s="37"/>
      <c r="AE37" s="37"/>
    </row>
    <row r="38" spans="1:31">
      <c r="A38" s="207"/>
      <c r="B38" s="207"/>
      <c r="C38" s="207"/>
      <c r="D38" s="207"/>
      <c r="E38" s="207"/>
      <c r="F38" s="207"/>
      <c r="G38" s="191" t="s">
        <v>27</v>
      </c>
      <c r="H38" s="191"/>
      <c r="I38" s="191"/>
      <c r="J38" s="75"/>
      <c r="K38" s="79">
        <v>0</v>
      </c>
      <c r="L38" s="37"/>
      <c r="M38" s="37"/>
      <c r="N38" s="37"/>
      <c r="O38" s="37"/>
      <c r="P38" s="37"/>
      <c r="Q38" s="37"/>
      <c r="R38" s="37"/>
      <c r="S38" s="37"/>
      <c r="T38" s="37"/>
      <c r="U38" s="37"/>
      <c r="V38" s="37"/>
      <c r="W38" s="37"/>
      <c r="X38" s="37"/>
      <c r="Y38" s="37"/>
      <c r="Z38" s="37"/>
      <c r="AA38" s="37"/>
      <c r="AB38" s="37"/>
      <c r="AC38" s="37"/>
      <c r="AD38" s="37"/>
      <c r="AE38" s="37"/>
    </row>
    <row r="39" spans="1:31">
      <c r="A39" s="207"/>
      <c r="B39" s="207"/>
      <c r="C39" s="207"/>
      <c r="D39" s="207"/>
      <c r="E39" s="207"/>
      <c r="F39" s="207"/>
      <c r="G39" s="191" t="s">
        <v>8</v>
      </c>
      <c r="H39" s="191"/>
      <c r="I39" s="191"/>
      <c r="J39" s="75"/>
      <c r="K39" s="76">
        <f>MAX(0,K34-K35+K36+K37+K38)</f>
        <v>1692000</v>
      </c>
      <c r="L39" s="37"/>
      <c r="M39" s="37"/>
      <c r="N39" s="37"/>
      <c r="O39" s="37"/>
      <c r="P39" s="37"/>
      <c r="Q39" s="37"/>
      <c r="R39" s="37"/>
      <c r="S39" s="37"/>
      <c r="T39" s="37"/>
      <c r="U39" s="37"/>
      <c r="V39" s="37"/>
      <c r="W39" s="37"/>
      <c r="X39" s="37"/>
      <c r="Y39" s="37"/>
      <c r="Z39" s="37"/>
      <c r="AA39" s="37"/>
      <c r="AB39" s="37"/>
      <c r="AC39" s="37"/>
      <c r="AD39" s="37"/>
      <c r="AE39" s="37"/>
    </row>
    <row r="40" spans="1:31">
      <c r="A40" s="207"/>
      <c r="B40" s="207"/>
      <c r="C40" s="207"/>
      <c r="D40" s="207"/>
      <c r="E40" s="207"/>
      <c r="F40" s="207"/>
      <c r="G40" s="191" t="s">
        <v>9</v>
      </c>
      <c r="H40" s="191"/>
      <c r="I40" s="191"/>
      <c r="J40" s="75"/>
      <c r="K40" s="80">
        <v>1000000</v>
      </c>
      <c r="L40" s="37"/>
      <c r="M40" s="37"/>
      <c r="N40" s="37"/>
      <c r="O40" s="37"/>
      <c r="P40" s="37"/>
      <c r="Q40" s="37"/>
      <c r="R40" s="37"/>
      <c r="S40" s="37"/>
      <c r="T40" s="37"/>
      <c r="U40" s="37"/>
      <c r="V40" s="37"/>
      <c r="W40" s="37"/>
      <c r="X40" s="37"/>
      <c r="Y40" s="37"/>
      <c r="Z40" s="37"/>
      <c r="AA40" s="37"/>
      <c r="AB40" s="37"/>
      <c r="AC40" s="37"/>
      <c r="AD40" s="37"/>
      <c r="AE40" s="37"/>
    </row>
    <row r="41" spans="1:31">
      <c r="A41" s="207"/>
      <c r="B41" s="207"/>
      <c r="C41" s="207"/>
      <c r="D41" s="207"/>
      <c r="E41" s="207"/>
      <c r="F41" s="207"/>
      <c r="G41" s="191" t="s">
        <v>10</v>
      </c>
      <c r="H41" s="191"/>
      <c r="I41" s="191"/>
      <c r="J41" s="75"/>
      <c r="K41" s="77">
        <f>MAX(0,K39-K40)</f>
        <v>692000</v>
      </c>
      <c r="L41" s="37"/>
      <c r="M41" s="37"/>
      <c r="N41" s="37"/>
      <c r="O41" s="37"/>
      <c r="P41" s="37"/>
      <c r="Q41" s="37"/>
      <c r="R41" s="37"/>
      <c r="S41" s="37"/>
      <c r="T41" s="37"/>
      <c r="U41" s="37"/>
      <c r="V41" s="37"/>
      <c r="W41" s="37"/>
      <c r="X41" s="37"/>
      <c r="Y41" s="37"/>
      <c r="Z41" s="37"/>
      <c r="AA41" s="37"/>
      <c r="AB41" s="37"/>
      <c r="AC41" s="37"/>
      <c r="AD41" s="37"/>
      <c r="AE41" s="37"/>
    </row>
    <row r="42" spans="1:31">
      <c r="A42" s="207"/>
      <c r="B42" s="207"/>
      <c r="C42" s="207"/>
      <c r="D42" s="207"/>
      <c r="E42" s="207"/>
      <c r="F42" s="207"/>
      <c r="G42" s="191" t="s">
        <v>172</v>
      </c>
      <c r="H42" s="191"/>
      <c r="I42" s="191"/>
      <c r="J42" s="75"/>
      <c r="K42" s="81">
        <v>46250</v>
      </c>
      <c r="L42" s="37"/>
      <c r="M42" s="37"/>
      <c r="N42" s="37"/>
      <c r="O42" s="37"/>
      <c r="P42" s="37"/>
      <c r="Q42" s="37"/>
      <c r="R42" s="37"/>
      <c r="S42" s="37"/>
      <c r="T42" s="37"/>
      <c r="U42" s="37"/>
      <c r="V42" s="37"/>
      <c r="W42" s="37"/>
      <c r="X42" s="37"/>
      <c r="Y42" s="37"/>
      <c r="Z42" s="37"/>
      <c r="AA42" s="37"/>
      <c r="AB42" s="37"/>
      <c r="AC42" s="37"/>
      <c r="AD42" s="37"/>
      <c r="AE42" s="37"/>
    </row>
    <row r="43" spans="1:31" ht="14.25" customHeight="1">
      <c r="A43" s="207"/>
      <c r="B43" s="207"/>
      <c r="C43" s="207"/>
      <c r="D43" s="207"/>
      <c r="E43" s="207"/>
      <c r="F43" s="207"/>
      <c r="G43" s="205" t="s">
        <v>28</v>
      </c>
      <c r="H43" s="205"/>
      <c r="I43" s="205"/>
      <c r="J43" s="208" t="str">
        <f>IF(K39=0,"",IF(K40&lt;=0,"UNPAID",IF(K40&lt;K39,"PARTIALLY PAID","PAID")))</f>
        <v>PARTIALLY PAID</v>
      </c>
      <c r="K43" s="208"/>
      <c r="L43" s="37"/>
      <c r="M43" s="37"/>
      <c r="N43" s="37"/>
      <c r="O43" s="37"/>
      <c r="P43" s="37"/>
      <c r="Q43" s="37"/>
      <c r="R43" s="37"/>
      <c r="S43" s="37"/>
      <c r="T43" s="37"/>
      <c r="U43" s="37"/>
      <c r="V43" s="37"/>
      <c r="W43" s="37"/>
      <c r="X43" s="37"/>
      <c r="Y43" s="37"/>
      <c r="Z43" s="37"/>
      <c r="AA43" s="37"/>
      <c r="AB43" s="37"/>
      <c r="AC43" s="37"/>
      <c r="AD43" s="37"/>
      <c r="AE43" s="37"/>
    </row>
    <row r="44" spans="1:31">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row>
    <row r="45" spans="1:31" ht="15" customHeight="1">
      <c r="A45" s="204" t="str">
        <f>IF(Settings!$B$11&lt;&gt;"",Settings!$B$11,"Thank you for your business.")</f>
        <v>Thank you for your business.</v>
      </c>
      <c r="B45" s="204"/>
      <c r="C45" s="204"/>
      <c r="D45" s="204"/>
      <c r="E45" s="204"/>
      <c r="F45" s="204"/>
      <c r="G45" s="204"/>
      <c r="H45" s="204"/>
      <c r="I45" s="204"/>
      <c r="J45" s="204"/>
      <c r="K45" s="204"/>
      <c r="L45" s="37"/>
      <c r="M45" s="37"/>
      <c r="N45" s="37"/>
      <c r="O45" s="37"/>
      <c r="P45" s="37"/>
      <c r="Q45" s="37"/>
      <c r="R45" s="37"/>
      <c r="S45" s="37"/>
      <c r="T45" s="37"/>
      <c r="U45" s="37"/>
      <c r="V45" s="37"/>
      <c r="W45" s="37"/>
      <c r="X45" s="37"/>
      <c r="Y45" s="37"/>
      <c r="Z45" s="37"/>
      <c r="AA45" s="37"/>
      <c r="AB45" s="37"/>
      <c r="AC45" s="37"/>
      <c r="AD45" s="37"/>
      <c r="AE45" s="37"/>
    </row>
    <row r="46" spans="1:31" ht="15" customHeight="1">
      <c r="A46" s="204"/>
      <c r="B46" s="204"/>
      <c r="C46" s="204"/>
      <c r="D46" s="204"/>
      <c r="E46" s="204"/>
      <c r="F46" s="204"/>
      <c r="G46" s="204"/>
      <c r="H46" s="204"/>
      <c r="I46" s="204"/>
      <c r="J46" s="204"/>
      <c r="K46" s="204"/>
      <c r="L46" s="37"/>
      <c r="M46" s="37"/>
      <c r="N46" s="37"/>
      <c r="O46" s="37"/>
      <c r="P46" s="37"/>
      <c r="Q46" s="37"/>
      <c r="R46" s="37"/>
      <c r="S46" s="37"/>
      <c r="T46" s="37"/>
      <c r="U46" s="37"/>
      <c r="V46" s="37"/>
      <c r="W46" s="37"/>
      <c r="X46" s="37"/>
      <c r="Y46" s="37"/>
      <c r="Z46" s="37"/>
      <c r="AA46" s="37"/>
      <c r="AB46" s="37"/>
      <c r="AC46" s="37"/>
      <c r="AD46" s="37"/>
      <c r="AE46" s="37"/>
    </row>
    <row r="47" spans="1:31" ht="24.95" customHeight="1">
      <c r="L47" s="37"/>
      <c r="M47" s="37"/>
      <c r="N47" s="37"/>
      <c r="O47" s="37"/>
      <c r="P47" s="37"/>
      <c r="Q47" s="37"/>
      <c r="R47" s="37"/>
      <c r="S47" s="37"/>
      <c r="T47" s="37"/>
      <c r="U47" s="37"/>
      <c r="V47" s="37"/>
      <c r="W47" s="37"/>
      <c r="X47" s="37"/>
      <c r="Y47" s="37"/>
      <c r="Z47" s="37"/>
      <c r="AA47" s="37"/>
      <c r="AB47" s="37"/>
      <c r="AC47" s="37"/>
      <c r="AD47" s="37"/>
      <c r="AE47" s="37"/>
    </row>
    <row r="48" spans="1:31" ht="18.75" customHeight="1">
      <c r="L48" s="37"/>
      <c r="M48" s="37"/>
      <c r="N48" s="37"/>
      <c r="O48" s="37"/>
      <c r="P48" s="37"/>
      <c r="Q48" s="37"/>
      <c r="R48" s="37"/>
      <c r="S48" s="37"/>
      <c r="T48" s="37"/>
      <c r="U48" s="37"/>
      <c r="V48" s="37"/>
      <c r="W48" s="37"/>
      <c r="X48" s="37"/>
      <c r="Y48" s="37"/>
      <c r="Z48" s="37"/>
      <c r="AA48" s="37"/>
      <c r="AB48" s="37"/>
      <c r="AC48" s="37"/>
      <c r="AD48" s="37"/>
      <c r="AE48" s="37"/>
    </row>
    <row r="49" spans="1:31" ht="18.75" customHeight="1">
      <c r="L49" s="37"/>
      <c r="M49" s="37"/>
      <c r="N49" s="37"/>
      <c r="O49" s="37"/>
      <c r="P49" s="37"/>
      <c r="Q49" s="37"/>
      <c r="R49" s="37"/>
      <c r="S49" s="37"/>
      <c r="T49" s="37"/>
      <c r="U49" s="37"/>
      <c r="V49" s="37"/>
      <c r="W49" s="37"/>
      <c r="X49" s="37"/>
      <c r="Y49" s="37"/>
      <c r="Z49" s="37"/>
      <c r="AA49" s="37"/>
      <c r="AB49" s="37"/>
      <c r="AC49" s="37"/>
      <c r="AD49" s="37"/>
      <c r="AE49" s="37"/>
    </row>
    <row r="50" spans="1:31" ht="24.95" customHeight="1">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row>
    <row r="51" spans="1:31" ht="18.75" customHeight="1"/>
    <row r="52" spans="1:31" ht="18.75" customHeight="1"/>
    <row r="53" spans="1:31">
      <c r="L53" s="37"/>
      <c r="M53" s="37"/>
      <c r="N53" s="37"/>
      <c r="O53" s="37"/>
      <c r="P53" s="37"/>
      <c r="Q53" s="37"/>
      <c r="R53" s="37"/>
      <c r="S53" s="37"/>
      <c r="T53" s="37"/>
      <c r="U53" s="37"/>
      <c r="V53" s="37"/>
      <c r="W53" s="37"/>
      <c r="X53" s="37"/>
      <c r="Y53" s="37"/>
      <c r="Z53" s="37"/>
      <c r="AA53" s="37"/>
      <c r="AB53" s="37"/>
      <c r="AC53" s="37"/>
      <c r="AD53" s="37"/>
      <c r="AE53" s="37"/>
    </row>
    <row r="54" spans="1:31">
      <c r="A54" s="37"/>
      <c r="B54" s="37"/>
      <c r="C54" s="37"/>
      <c r="D54" s="37"/>
      <c r="E54" s="37"/>
      <c r="F54" s="37"/>
      <c r="G54" s="37"/>
      <c r="H54" s="37"/>
      <c r="S54" s="37"/>
      <c r="T54" s="37"/>
      <c r="U54" s="37"/>
      <c r="V54" s="37"/>
      <c r="W54" s="37"/>
      <c r="X54" s="37"/>
      <c r="Y54" s="37"/>
      <c r="Z54" s="37"/>
      <c r="AA54" s="37"/>
      <c r="AB54" s="37"/>
      <c r="AC54" s="37"/>
      <c r="AD54" s="37"/>
      <c r="AE54" s="37"/>
    </row>
    <row r="55" spans="1:31">
      <c r="A55" s="37"/>
      <c r="B55" s="37"/>
      <c r="C55" s="37"/>
      <c r="D55" s="37"/>
      <c r="E55" s="37"/>
      <c r="F55" s="37"/>
      <c r="G55" s="37"/>
      <c r="H55" s="37"/>
      <c r="S55" s="37"/>
      <c r="T55" s="37"/>
      <c r="U55" s="37"/>
      <c r="V55" s="37"/>
      <c r="W55" s="37"/>
      <c r="X55" s="37"/>
      <c r="Y55" s="37"/>
      <c r="Z55" s="37"/>
      <c r="AA55" s="37"/>
      <c r="AB55" s="37"/>
      <c r="AC55" s="37"/>
      <c r="AD55" s="37"/>
      <c r="AE55" s="37"/>
    </row>
    <row r="56" spans="1:31">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row>
    <row r="57" spans="1:31">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row>
    <row r="58" spans="1:31">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row>
    <row r="59" spans="1:31">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row>
    <row r="60" spans="1:31">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row>
    <row r="61" spans="1:31">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row>
    <row r="62" spans="1:31">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row>
    <row r="63" spans="1:31">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row>
    <row r="64" spans="1:31">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row>
    <row r="65" spans="1:31">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row>
    <row r="66" spans="1:31">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row>
    <row r="67" spans="1:31">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row>
    <row r="68" spans="1:31">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row>
    <row r="69" spans="1:31">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row>
    <row r="70" spans="1:31">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row>
    <row r="71" spans="1:31">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row>
    <row r="72" spans="1:31">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row>
    <row r="73" spans="1:31">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row>
    <row r="74" spans="1:31">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row>
    <row r="75" spans="1:31">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row>
    <row r="76" spans="1:31">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row>
    <row r="77" spans="1:31">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row>
    <row r="78" spans="1:31">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row>
    <row r="79" spans="1:31">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row>
    <row r="80" spans="1:31">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row>
    <row r="81" spans="1:31">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row>
    <row r="82" spans="1:31">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row>
    <row r="83" spans="1:31">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row>
    <row r="84" spans="1:31">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row>
    <row r="85" spans="1:31">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row>
    <row r="86" spans="1:31">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row>
    <row r="87" spans="1:31">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row>
    <row r="88" spans="1:31">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row>
    <row r="89" spans="1:31">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row>
    <row r="90" spans="1:31">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row>
    <row r="91" spans="1:31">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row>
    <row r="92" spans="1:31">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row>
    <row r="93" spans="1:31">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row>
    <row r="94" spans="1:31">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row>
    <row r="95" spans="1:31">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row>
    <row r="96" spans="1:3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row>
    <row r="97" spans="1:3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row>
    <row r="98" spans="1:31">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row>
    <row r="99" spans="1:31">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row>
    <row r="100" spans="1:31">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row>
    <row r="101" spans="1:31">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row>
    <row r="102" spans="1:31">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row>
    <row r="103" spans="1:31">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row>
    <row r="104" spans="1:31">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row>
    <row r="105" spans="1:31">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row>
    <row r="106" spans="1:31">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row>
    <row r="107" spans="1:31">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row>
    <row r="108" spans="1:31">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row>
    <row r="109" spans="1:31">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row>
    <row r="110" spans="1:31">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row>
    <row r="111" spans="1:31">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row>
    <row r="112" spans="1:31">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row>
    <row r="113" spans="1:31">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row>
    <row r="114" spans="1:31">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row>
    <row r="115" spans="1:31">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row>
    <row r="116" spans="1:31">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row>
    <row r="117" spans="1:31">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row>
    <row r="118" spans="1:31">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row>
    <row r="119" spans="1:31">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row>
    <row r="120" spans="1:31">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row>
    <row r="121" spans="1:31">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row>
  </sheetData>
  <mergeCells count="46">
    <mergeCell ref="A3:K3"/>
    <mergeCell ref="A4:E4"/>
    <mergeCell ref="A6:E6"/>
    <mergeCell ref="A7:E7"/>
    <mergeCell ref="A45:K46"/>
    <mergeCell ref="G39:I39"/>
    <mergeCell ref="G40:I40"/>
    <mergeCell ref="G41:I41"/>
    <mergeCell ref="G42:I42"/>
    <mergeCell ref="G43:I43"/>
    <mergeCell ref="A35:F43"/>
    <mergeCell ref="G35:I35"/>
    <mergeCell ref="G36:I36"/>
    <mergeCell ref="G37:I37"/>
    <mergeCell ref="G38:I38"/>
    <mergeCell ref="J43:K43"/>
    <mergeCell ref="B20:C20"/>
    <mergeCell ref="C11:F11"/>
    <mergeCell ref="I11:J11"/>
    <mergeCell ref="A14:K14"/>
    <mergeCell ref="B16:C16"/>
    <mergeCell ref="B18:C18"/>
    <mergeCell ref="B22:C22"/>
    <mergeCell ref="B23:C23"/>
    <mergeCell ref="B24:C24"/>
    <mergeCell ref="B25:C25"/>
    <mergeCell ref="A1:K2"/>
    <mergeCell ref="A10:B10"/>
    <mergeCell ref="C10:F10"/>
    <mergeCell ref="I10:J10"/>
    <mergeCell ref="H4:I4"/>
    <mergeCell ref="H5:I6"/>
    <mergeCell ref="J4:K4"/>
    <mergeCell ref="J5:K6"/>
    <mergeCell ref="B17:C17"/>
    <mergeCell ref="B19:C19"/>
    <mergeCell ref="B21:C21"/>
    <mergeCell ref="A11:B11"/>
    <mergeCell ref="A34:F34"/>
    <mergeCell ref="G34:I34"/>
    <mergeCell ref="B31:C31"/>
    <mergeCell ref="B26:C26"/>
    <mergeCell ref="B27:C27"/>
    <mergeCell ref="B28:C28"/>
    <mergeCell ref="B29:C29"/>
    <mergeCell ref="B30:C30"/>
  </mergeCells>
  <conditionalFormatting sqref="J43">
    <cfRule type="expression" dxfId="3" priority="1">
      <formula>$J$43="UNPAID"</formula>
    </cfRule>
    <cfRule type="expression" dxfId="2" priority="2">
      <formula>$J$43="PARTIALLY PAID"</formula>
    </cfRule>
    <cfRule type="expression" dxfId="1" priority="3">
      <formula>$J$43="PAID"</formula>
    </cfRule>
  </conditionalFormatting>
  <conditionalFormatting sqref="K41">
    <cfRule type="expression" dxfId="0" priority="7">
      <formula>K41&gt;0</formula>
    </cfRule>
  </conditionalFormatting>
  <dataValidations count="1">
    <dataValidation type="date" operator="greaterThanOrEqual" allowBlank="1" showInputMessage="1" showErrorMessage="1" errorTitle="Invalid Due Date" error="Due Date cannot be earlier than Invoice Date." promptTitle="Due Date" prompt="Required when the invoice has an outstanding balance." sqref="K42" xr:uid="{D4427815-1201-40C8-A6E3-E0AE20A896D7}">
      <formula1>$J$5</formula1>
    </dataValidation>
  </dataValidations>
  <printOptions horizontalCentered="1"/>
  <pageMargins left="0.25" right="0.25" top="0.35" bottom="0.35" header="0.15" footer="0.15"/>
  <pageSetup paperSize="9" scale="91" orientation="portrait" horizontalDpi="0" verticalDpi="0" r:id="rId1"/>
  <drawing r:id="rId2"/>
  <extLst>
    <ext xmlns:x14="http://schemas.microsoft.com/office/spreadsheetml/2009/9/main" uri="{CCE6A557-97BC-4b89-ADB6-D9C93CAAB3DF}">
      <x14:dataValidations xmlns:xm="http://schemas.microsoft.com/office/excel/2006/main" count="4">
        <x14:dataValidation type="list" xr:uid="{00000000-0002-0000-0100-000002000000}">
          <x14:formula1>
            <xm:f>Settings!$J$6:$J$10</xm:f>
          </x14:formula1>
          <xm:sqref>E17:E31</xm:sqref>
        </x14:dataValidation>
        <x14:dataValidation type="list" xr:uid="{00000000-0002-0000-0100-000003000000}">
          <x14:formula1>
            <xm:f>Settings!$I$6:$I$11</xm:f>
          </x14:formula1>
          <xm:sqref>H17:H31</xm:sqref>
        </x14:dataValidation>
        <x14:dataValidation type="list" xr:uid="{00000000-0002-0000-0100-000000000000}">
          <x14:formula1>
            <xm:f>Customers!$B$5:$B$411</xm:f>
          </x14:formula1>
          <xm:sqref>C10</xm:sqref>
        </x14:dataValidation>
        <x14:dataValidation type="list" xr:uid="{00000000-0002-0000-0100-000001000000}">
          <x14:formula1>
            <xm:f>Products!$B$5:$B$415</xm:f>
          </x14:formula1>
          <xm:sqref>B17:B31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D76B0-88C5-40AB-8BA7-2204AA8AD822}">
  <sheetPr codeName="Sheet7">
    <tabColor rgb="FF104861"/>
    <pageSetUpPr fitToPage="1"/>
  </sheetPr>
  <dimension ref="A1:N14"/>
  <sheetViews>
    <sheetView showGridLines="0" showRowColHeaders="0" zoomScale="120" zoomScaleNormal="120" workbookViewId="0">
      <selection activeCell="F21" sqref="F21"/>
    </sheetView>
  </sheetViews>
  <sheetFormatPr defaultRowHeight="14.25"/>
  <cols>
    <col min="1" max="1" width="15.625" customWidth="1"/>
    <col min="2" max="2" width="17.375" bestFit="1" customWidth="1"/>
    <col min="3" max="3" width="25.625" customWidth="1"/>
    <col min="4" max="5" width="11.25" customWidth="1"/>
    <col min="6" max="6" width="14.5" bestFit="1" customWidth="1"/>
    <col min="7" max="7" width="12" bestFit="1" customWidth="1"/>
    <col min="8" max="8" width="15.25" customWidth="1"/>
    <col min="9" max="11" width="16.625" customWidth="1"/>
    <col min="12" max="12" width="17" bestFit="1" customWidth="1"/>
    <col min="13" max="14" width="0" hidden="1" customWidth="1"/>
  </cols>
  <sheetData>
    <row r="1" spans="1:14" ht="27.95" customHeight="1">
      <c r="A1" s="209" t="s">
        <v>173</v>
      </c>
      <c r="B1" s="209"/>
      <c r="C1" s="209"/>
      <c r="D1" s="209"/>
      <c r="E1" s="209"/>
      <c r="F1" s="209"/>
      <c r="G1" s="209"/>
      <c r="H1" s="209"/>
      <c r="I1" s="62"/>
      <c r="J1" s="62"/>
      <c r="K1" s="62"/>
      <c r="L1" s="62"/>
    </row>
    <row r="2" spans="1:14" ht="27.95" customHeight="1">
      <c r="A2" s="209"/>
      <c r="B2" s="209"/>
      <c r="C2" s="209"/>
      <c r="D2" s="209"/>
      <c r="E2" s="209"/>
      <c r="F2" s="209"/>
      <c r="G2" s="209"/>
      <c r="H2" s="209"/>
      <c r="I2" s="62"/>
      <c r="J2" s="62"/>
      <c r="K2" s="62"/>
      <c r="L2" s="62"/>
    </row>
    <row r="3" spans="1:14" ht="21.95" customHeight="1">
      <c r="A3" s="210" t="s">
        <v>242</v>
      </c>
      <c r="B3" s="210"/>
      <c r="C3" s="210"/>
      <c r="D3" s="210"/>
      <c r="E3" s="210"/>
      <c r="F3" s="210"/>
      <c r="G3" s="210"/>
      <c r="H3" s="210"/>
      <c r="I3" s="210"/>
      <c r="J3" s="210"/>
      <c r="K3" s="210"/>
      <c r="L3" s="210"/>
    </row>
    <row r="4" spans="1:14" ht="38.1" customHeight="1">
      <c r="A4" s="211" t="s">
        <v>238</v>
      </c>
      <c r="B4" s="211"/>
      <c r="D4" s="212" t="s">
        <v>239</v>
      </c>
      <c r="E4" s="212"/>
      <c r="G4" s="213" t="s">
        <v>240</v>
      </c>
      <c r="H4" s="213"/>
      <c r="J4" s="214" t="s">
        <v>241</v>
      </c>
      <c r="K4" s="214"/>
      <c r="L4" s="214"/>
    </row>
    <row r="6" spans="1:14" ht="33.950000000000003" customHeight="1">
      <c r="A6" s="172" t="s">
        <v>174</v>
      </c>
      <c r="B6" s="171" t="s">
        <v>6</v>
      </c>
      <c r="C6" s="171" t="s">
        <v>4</v>
      </c>
      <c r="D6" s="171" t="s">
        <v>15</v>
      </c>
      <c r="E6" s="171" t="s">
        <v>17</v>
      </c>
      <c r="F6" s="82" t="s">
        <v>5</v>
      </c>
      <c r="G6" s="82" t="s">
        <v>172</v>
      </c>
      <c r="H6" s="82" t="s">
        <v>175</v>
      </c>
      <c r="I6" s="82" t="s">
        <v>8</v>
      </c>
      <c r="J6" s="82" t="s">
        <v>9</v>
      </c>
      <c r="K6" s="82" t="s">
        <v>10</v>
      </c>
      <c r="L6" s="82" t="s">
        <v>28</v>
      </c>
      <c r="M6" t="s">
        <v>176</v>
      </c>
      <c r="N6" t="s">
        <v>177</v>
      </c>
    </row>
    <row r="7" spans="1:14" ht="24" customHeight="1">
      <c r="A7" s="128" t="s">
        <v>227</v>
      </c>
      <c r="B7" s="129" t="s">
        <v>167</v>
      </c>
      <c r="C7" s="128" t="s">
        <v>89</v>
      </c>
      <c r="D7" s="129" t="s">
        <v>90</v>
      </c>
      <c r="E7" s="128" t="s">
        <v>78</v>
      </c>
      <c r="F7" s="130">
        <v>46219</v>
      </c>
      <c r="G7" s="130">
        <v>46228</v>
      </c>
      <c r="H7" s="131" t="s">
        <v>234</v>
      </c>
      <c r="I7" s="132">
        <v>214875</v>
      </c>
      <c r="J7" s="132">
        <v>0</v>
      </c>
      <c r="K7" s="132">
        <v>214875</v>
      </c>
      <c r="L7" s="131" t="s">
        <v>168</v>
      </c>
      <c r="M7">
        <v>2</v>
      </c>
      <c r="N7" s="1">
        <v>46228</v>
      </c>
    </row>
    <row r="8" spans="1:14" ht="24" customHeight="1">
      <c r="A8" s="123" t="s">
        <v>227</v>
      </c>
      <c r="B8" s="124" t="s">
        <v>170</v>
      </c>
      <c r="C8" s="123" t="s">
        <v>75</v>
      </c>
      <c r="D8" s="124" t="s">
        <v>76</v>
      </c>
      <c r="E8" s="123" t="s">
        <v>78</v>
      </c>
      <c r="F8" s="125">
        <v>46222</v>
      </c>
      <c r="G8" s="125">
        <v>46228</v>
      </c>
      <c r="H8" s="126" t="s">
        <v>234</v>
      </c>
      <c r="I8" s="127">
        <v>625586</v>
      </c>
      <c r="J8" s="127">
        <v>0</v>
      </c>
      <c r="K8" s="127">
        <v>625586</v>
      </c>
      <c r="L8" s="126" t="s">
        <v>168</v>
      </c>
      <c r="M8">
        <v>2</v>
      </c>
      <c r="N8" s="1">
        <v>46228</v>
      </c>
    </row>
    <row r="9" spans="1:14" ht="24" customHeight="1">
      <c r="A9" s="123" t="s">
        <v>227</v>
      </c>
      <c r="B9" s="124" t="s">
        <v>165</v>
      </c>
      <c r="C9" s="123" t="s">
        <v>85</v>
      </c>
      <c r="D9" s="124" t="s">
        <v>86</v>
      </c>
      <c r="E9" s="123" t="s">
        <v>87</v>
      </c>
      <c r="F9" s="125">
        <v>46210</v>
      </c>
      <c r="G9" s="125">
        <v>46230</v>
      </c>
      <c r="H9" s="126" t="s">
        <v>233</v>
      </c>
      <c r="I9" s="127">
        <v>10317771.25</v>
      </c>
      <c r="J9" s="127">
        <v>2900000</v>
      </c>
      <c r="K9" s="127">
        <v>7417771.25</v>
      </c>
      <c r="L9" s="126" t="s">
        <v>164</v>
      </c>
      <c r="M9">
        <v>2</v>
      </c>
      <c r="N9" s="1">
        <v>46230</v>
      </c>
    </row>
    <row r="10" spans="1:14" ht="24" customHeight="1">
      <c r="A10" s="123" t="s">
        <v>227</v>
      </c>
      <c r="B10" s="124" t="s">
        <v>212</v>
      </c>
      <c r="C10" s="123" t="s">
        <v>116</v>
      </c>
      <c r="D10" s="124" t="s">
        <v>117</v>
      </c>
      <c r="E10" s="123" t="s">
        <v>119</v>
      </c>
      <c r="F10" s="125">
        <v>46230</v>
      </c>
      <c r="G10" s="125">
        <v>46230</v>
      </c>
      <c r="H10" s="126" t="s">
        <v>233</v>
      </c>
      <c r="I10" s="127">
        <v>2825000</v>
      </c>
      <c r="J10" s="127">
        <v>1412500</v>
      </c>
      <c r="K10" s="127">
        <v>1412500</v>
      </c>
      <c r="L10" s="126" t="s">
        <v>164</v>
      </c>
      <c r="M10">
        <v>2</v>
      </c>
      <c r="N10" s="1">
        <v>46230</v>
      </c>
    </row>
    <row r="11" spans="1:14" ht="24" customHeight="1">
      <c r="A11" s="100" t="s">
        <v>215</v>
      </c>
      <c r="B11" s="101" t="s">
        <v>218</v>
      </c>
      <c r="C11" s="100" t="s">
        <v>98</v>
      </c>
      <c r="D11" s="101" t="s">
        <v>99</v>
      </c>
      <c r="E11" s="100" t="s">
        <v>101</v>
      </c>
      <c r="F11" s="102">
        <v>46230</v>
      </c>
      <c r="G11" s="102">
        <v>46233</v>
      </c>
      <c r="H11" s="103" t="s">
        <v>216</v>
      </c>
      <c r="I11" s="104">
        <v>15220125</v>
      </c>
      <c r="J11" s="104">
        <v>0</v>
      </c>
      <c r="K11" s="104">
        <v>15220125</v>
      </c>
      <c r="L11" s="103" t="s">
        <v>168</v>
      </c>
      <c r="M11">
        <v>3</v>
      </c>
      <c r="N11" s="1">
        <v>46233</v>
      </c>
    </row>
    <row r="12" spans="1:14" ht="24" customHeight="1">
      <c r="A12" s="113" t="s">
        <v>225</v>
      </c>
      <c r="B12" s="115" t="s">
        <v>229</v>
      </c>
      <c r="C12" s="113" t="s">
        <v>106</v>
      </c>
      <c r="D12" s="115" t="s">
        <v>107</v>
      </c>
      <c r="E12" s="113" t="s">
        <v>109</v>
      </c>
      <c r="F12" s="117">
        <v>46230</v>
      </c>
      <c r="G12" s="117">
        <v>46235</v>
      </c>
      <c r="H12" s="118" t="s">
        <v>236</v>
      </c>
      <c r="I12" s="119">
        <v>300000</v>
      </c>
      <c r="J12" s="119">
        <v>0</v>
      </c>
      <c r="K12" s="119">
        <v>300000</v>
      </c>
      <c r="L12" s="118" t="s">
        <v>168</v>
      </c>
      <c r="M12">
        <v>4</v>
      </c>
      <c r="N12" s="1">
        <v>46235</v>
      </c>
    </row>
    <row r="13" spans="1:14" ht="24" customHeight="1">
      <c r="A13" s="133" t="s">
        <v>226</v>
      </c>
      <c r="B13" s="134" t="s">
        <v>228</v>
      </c>
      <c r="C13" s="133" t="s">
        <v>111</v>
      </c>
      <c r="D13" s="134" t="s">
        <v>112</v>
      </c>
      <c r="E13" s="133" t="s">
        <v>114</v>
      </c>
      <c r="F13" s="135">
        <v>46230</v>
      </c>
      <c r="G13" s="135">
        <v>46244</v>
      </c>
      <c r="H13" s="136" t="s">
        <v>235</v>
      </c>
      <c r="I13" s="137">
        <v>608400</v>
      </c>
      <c r="J13" s="137">
        <v>0</v>
      </c>
      <c r="K13" s="137">
        <v>608400</v>
      </c>
      <c r="L13" s="136" t="s">
        <v>168</v>
      </c>
      <c r="M13">
        <v>5</v>
      </c>
      <c r="N13" s="1">
        <v>46244</v>
      </c>
    </row>
    <row r="14" spans="1:14" ht="24" customHeight="1">
      <c r="A14" s="114" t="s">
        <v>226</v>
      </c>
      <c r="B14" s="116" t="s">
        <v>230</v>
      </c>
      <c r="C14" s="114" t="s">
        <v>213</v>
      </c>
      <c r="D14" s="116" t="s">
        <v>103</v>
      </c>
      <c r="E14" s="114" t="s">
        <v>101</v>
      </c>
      <c r="F14" s="120">
        <v>46230</v>
      </c>
      <c r="G14" s="120">
        <v>46250</v>
      </c>
      <c r="H14" s="121" t="s">
        <v>237</v>
      </c>
      <c r="I14" s="122">
        <v>1692000</v>
      </c>
      <c r="J14" s="122">
        <v>1000000</v>
      </c>
      <c r="K14" s="122">
        <v>692000</v>
      </c>
      <c r="L14" s="121"/>
      <c r="M14">
        <v>5</v>
      </c>
      <c r="N14" s="1">
        <v>46250</v>
      </c>
    </row>
  </sheetData>
  <sheetProtection algorithmName="SHA-512" hashValue="gdPYmTYWh7iHvFnnXQWQnhQBv88y9h3BbGNelQRQjJ+TJ0Dwy/hV8kQlvtTkK4zaU7I2+UmhZhPDIsDe/dS4bA==" saltValue="id6aQNlowzE28HR8l3v4Yw==" spinCount="100000" sheet="1" objects="1" scenarios="1" autoFilter="0"/>
  <autoFilter ref="A6:L14" xr:uid="{A63D76B0-88C5-40AB-8BA7-2204AA8AD822}"/>
  <sortState xmlns:xlrd2="http://schemas.microsoft.com/office/spreadsheetml/2017/richdata2" ref="A7:N14">
    <sortCondition ref="M7:M14"/>
    <sortCondition ref="N7:N14"/>
  </sortState>
  <mergeCells count="6">
    <mergeCell ref="A1:H2"/>
    <mergeCell ref="A3:L3"/>
    <mergeCell ref="A4:B4"/>
    <mergeCell ref="D4:E4"/>
    <mergeCell ref="G4:H4"/>
    <mergeCell ref="J4:L4"/>
  </mergeCells>
  <pageMargins left="0.7" right="0.7" top="0.75" bottom="0.75" header="0.3" footer="0.3"/>
  <pageSetup scale="59" fitToHeight="0" orientation="landscape" horizontalDpi="0" verticalDpi="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97171-D1B7-4FC1-B46C-3FBBB2AA3AC5}">
  <sheetPr codeName="Sheet8">
    <tabColor rgb="FF104861"/>
    <pageSetUpPr fitToPage="1"/>
  </sheetPr>
  <dimension ref="B2:W39"/>
  <sheetViews>
    <sheetView showGridLines="0" showRowColHeaders="0" zoomScale="120" zoomScaleNormal="120" workbookViewId="0">
      <pane ySplit="3" topLeftCell="A4" activePane="bottomLeft" state="frozen"/>
      <selection pane="bottomLeft" activeCell="B4" sqref="B4:R4"/>
    </sheetView>
  </sheetViews>
  <sheetFormatPr defaultRowHeight="14.25"/>
  <cols>
    <col min="1" max="1" width="2.625" customWidth="1"/>
    <col min="2" max="4" width="14.625" customWidth="1"/>
    <col min="5" max="5" width="3.625" customWidth="1"/>
    <col min="6" max="6" width="15" bestFit="1" customWidth="1"/>
    <col min="7" max="7" width="11.875" bestFit="1" customWidth="1"/>
    <col min="8" max="8" width="13.75" bestFit="1" customWidth="1"/>
    <col min="9" max="9" width="3.625" customWidth="1"/>
    <col min="10" max="10" width="15" bestFit="1" customWidth="1"/>
    <col min="11" max="11" width="11.875" bestFit="1" customWidth="1"/>
    <col min="12" max="12" width="13.75" bestFit="1" customWidth="1"/>
    <col min="13" max="13" width="3.625" customWidth="1"/>
    <col min="14" max="14" width="16.5" bestFit="1" customWidth="1"/>
    <col min="15" max="15" width="11.125" bestFit="1" customWidth="1"/>
    <col min="16" max="16" width="13.625" bestFit="1" customWidth="1"/>
    <col min="17" max="18" width="6.25" customWidth="1"/>
    <col min="20" max="52" width="0" hidden="1" customWidth="1"/>
  </cols>
  <sheetData>
    <row r="2" spans="2:23" s="83" customFormat="1" ht="23.25" customHeight="1">
      <c r="B2" s="217" t="s">
        <v>180</v>
      </c>
      <c r="C2" s="217"/>
      <c r="D2" s="217"/>
      <c r="E2" s="217"/>
      <c r="F2" s="217"/>
      <c r="G2" s="217"/>
      <c r="H2" s="217"/>
      <c r="I2" s="217"/>
      <c r="J2" s="217"/>
      <c r="K2" s="217"/>
      <c r="L2" s="217"/>
      <c r="M2" s="217"/>
      <c r="N2" s="217"/>
      <c r="O2" s="217"/>
      <c r="P2" s="217"/>
      <c r="Q2" s="217"/>
      <c r="R2" s="217"/>
      <c r="T2" s="83" t="s">
        <v>202</v>
      </c>
      <c r="U2" s="83" t="s">
        <v>203</v>
      </c>
      <c r="V2" s="83" t="s">
        <v>204</v>
      </c>
      <c r="W2" s="83" t="s">
        <v>183</v>
      </c>
    </row>
    <row r="3" spans="2:23" ht="15.75" customHeight="1">
      <c r="B3" s="218" t="s">
        <v>232</v>
      </c>
      <c r="C3" s="218"/>
      <c r="D3" s="218"/>
      <c r="E3" s="218"/>
      <c r="F3" s="218"/>
      <c r="G3" s="218"/>
      <c r="H3" s="218"/>
      <c r="I3" s="218"/>
      <c r="J3" s="218"/>
      <c r="K3" s="218"/>
      <c r="L3" s="218"/>
      <c r="M3" s="218"/>
      <c r="N3" s="218"/>
      <c r="O3" s="218"/>
      <c r="P3" s="218"/>
      <c r="Q3" s="218"/>
      <c r="R3" s="218"/>
      <c r="T3" s="84">
        <v>31965432.25</v>
      </c>
      <c r="U3" s="84">
        <v>5474175</v>
      </c>
      <c r="V3" s="84">
        <v>26491257.25</v>
      </c>
      <c r="W3" s="5">
        <v>9</v>
      </c>
    </row>
    <row r="4" spans="2:23">
      <c r="B4" s="250" t="s">
        <v>243</v>
      </c>
      <c r="C4" s="250"/>
      <c r="D4" s="250"/>
      <c r="E4" s="250"/>
      <c r="F4" s="250"/>
      <c r="G4" s="250"/>
      <c r="H4" s="250"/>
      <c r="I4" s="250"/>
      <c r="J4" s="250"/>
      <c r="K4" s="250"/>
      <c r="L4" s="250"/>
      <c r="M4" s="250"/>
      <c r="N4" s="250"/>
      <c r="O4" s="250"/>
      <c r="P4" s="250"/>
      <c r="Q4" s="250"/>
      <c r="R4" s="250"/>
    </row>
    <row r="5" spans="2:23" ht="18.95" customHeight="1">
      <c r="B5" s="219" t="s">
        <v>190</v>
      </c>
      <c r="C5" s="219"/>
      <c r="D5" s="219"/>
      <c r="E5" s="221" t="s">
        <v>191</v>
      </c>
      <c r="F5" s="221"/>
      <c r="G5" s="221"/>
      <c r="H5" s="223" t="s">
        <v>192</v>
      </c>
      <c r="I5" s="223"/>
      <c r="J5" s="223"/>
      <c r="K5" s="225" t="s">
        <v>193</v>
      </c>
      <c r="L5" s="225"/>
      <c r="M5" s="225"/>
      <c r="N5" s="227" t="s">
        <v>194</v>
      </c>
      <c r="O5" s="227"/>
      <c r="P5" s="227"/>
      <c r="Q5" s="215" t="s">
        <v>195</v>
      </c>
      <c r="R5" s="215"/>
    </row>
    <row r="6" spans="2:23" ht="26.1" customHeight="1">
      <c r="B6" s="220">
        <f>IFERROR(GETPIVOTDATA("Total Sales",$T$2),0)</f>
        <v>31965432.25</v>
      </c>
      <c r="C6" s="220"/>
      <c r="D6" s="220"/>
      <c r="E6" s="222">
        <f>IFERROR(GETPIVOTDATA("Total Paid",$T$2),0)</f>
        <v>5474175</v>
      </c>
      <c r="F6" s="222"/>
      <c r="G6" s="222"/>
      <c r="H6" s="224">
        <f>IFERROR(GETPIVOTDATA("Total Balance",$T$2),0)</f>
        <v>26491257.25</v>
      </c>
      <c r="I6" s="224"/>
      <c r="J6" s="224"/>
      <c r="K6" s="226">
        <f>IFERROR(GETPIVOTDATA("Invoices",$T$2),0)</f>
        <v>9</v>
      </c>
      <c r="L6" s="226"/>
      <c r="M6" s="226"/>
      <c r="N6" s="228">
        <f>IFERROR(B6/K6,0)</f>
        <v>3551714.6944444445</v>
      </c>
      <c r="O6" s="228"/>
      <c r="P6" s="228"/>
      <c r="Q6" s="216">
        <f>IFERROR(E6/B6,0)</f>
        <v>0.17125296342582697</v>
      </c>
      <c r="R6" s="216"/>
    </row>
    <row r="7" spans="2:23" ht="8.1" customHeight="1">
      <c r="B7" s="86"/>
      <c r="C7" s="86"/>
      <c r="D7" s="86"/>
      <c r="E7" s="87"/>
      <c r="F7" s="87"/>
      <c r="G7" s="87"/>
      <c r="H7" s="88"/>
      <c r="I7" s="88"/>
      <c r="J7" s="88"/>
      <c r="K7" s="89"/>
      <c r="L7" s="89"/>
      <c r="M7" s="89"/>
      <c r="N7" s="90"/>
      <c r="O7" s="90"/>
      <c r="P7" s="90"/>
      <c r="Q7" s="91"/>
      <c r="R7" s="91"/>
    </row>
    <row r="8" spans="2:23" ht="23.25" customHeight="1">
      <c r="B8" s="85"/>
      <c r="C8" s="85"/>
      <c r="D8" s="85"/>
      <c r="E8" s="85"/>
      <c r="F8" s="85"/>
      <c r="G8" s="85"/>
      <c r="H8" s="85"/>
      <c r="I8" s="85"/>
      <c r="J8" s="85"/>
      <c r="K8" s="85"/>
      <c r="L8" s="85"/>
      <c r="M8" s="85"/>
      <c r="N8" s="85"/>
      <c r="O8" s="85"/>
      <c r="P8" s="85"/>
      <c r="Q8" s="85"/>
      <c r="R8" s="85"/>
    </row>
    <row r="9" spans="2:23" ht="20.100000000000001" customHeight="1">
      <c r="B9" s="85"/>
      <c r="C9" s="85"/>
      <c r="D9" s="85"/>
      <c r="E9" s="85"/>
      <c r="F9" s="229" t="s">
        <v>196</v>
      </c>
      <c r="G9" s="229"/>
      <c r="H9" s="229"/>
      <c r="J9" s="230" t="s">
        <v>197</v>
      </c>
      <c r="K9" s="230"/>
      <c r="L9" s="230"/>
      <c r="N9" s="231" t="s">
        <v>198</v>
      </c>
      <c r="O9" s="231"/>
      <c r="P9" s="231"/>
    </row>
    <row r="10" spans="2:23">
      <c r="B10" s="85"/>
      <c r="C10" s="85"/>
      <c r="D10" s="85"/>
      <c r="E10" s="85"/>
      <c r="F10" s="92"/>
      <c r="G10" s="93" t="s">
        <v>182</v>
      </c>
      <c r="H10" s="94" t="s">
        <v>208</v>
      </c>
      <c r="I10" s="85"/>
      <c r="J10" s="92"/>
      <c r="K10" s="93" t="s">
        <v>206</v>
      </c>
      <c r="L10" s="94" t="s">
        <v>209</v>
      </c>
      <c r="M10" s="85"/>
      <c r="N10" s="92"/>
      <c r="O10" s="93" t="s">
        <v>182</v>
      </c>
      <c r="P10" s="94" t="s">
        <v>210</v>
      </c>
      <c r="Q10" s="85"/>
      <c r="R10" s="85"/>
    </row>
    <row r="11" spans="2:23">
      <c r="B11" s="85"/>
      <c r="C11" s="85"/>
      <c r="D11" s="85"/>
      <c r="E11" s="85"/>
      <c r="F11" s="24" t="s">
        <v>98</v>
      </c>
      <c r="G11" s="25">
        <v>15220125</v>
      </c>
      <c r="H11" s="26">
        <v>15220125</v>
      </c>
      <c r="I11" s="85"/>
      <c r="J11" s="24" t="s">
        <v>98</v>
      </c>
      <c r="K11" s="25">
        <v>15220125</v>
      </c>
      <c r="L11" s="26">
        <v>15220125</v>
      </c>
      <c r="M11" s="85"/>
      <c r="N11" s="24" t="s">
        <v>139</v>
      </c>
      <c r="O11" s="25">
        <v>21850000</v>
      </c>
      <c r="P11" s="26">
        <v>21850000</v>
      </c>
      <c r="Q11" s="85"/>
      <c r="R11" s="85"/>
    </row>
    <row r="12" spans="2:23">
      <c r="B12" s="85"/>
      <c r="C12" s="85"/>
      <c r="D12" s="85"/>
      <c r="E12" s="85"/>
      <c r="F12" s="24" t="s">
        <v>85</v>
      </c>
      <c r="G12" s="25">
        <v>10479446.25</v>
      </c>
      <c r="H12" s="26">
        <v>10479446.25</v>
      </c>
      <c r="I12" s="85"/>
      <c r="J12" s="24" t="s">
        <v>85</v>
      </c>
      <c r="K12" s="25">
        <v>7417771.25</v>
      </c>
      <c r="L12" s="26">
        <v>7417771.25</v>
      </c>
      <c r="M12" s="85"/>
      <c r="N12" s="24" t="s">
        <v>132</v>
      </c>
      <c r="O12" s="25">
        <v>2443000</v>
      </c>
      <c r="P12" s="26">
        <v>2443000</v>
      </c>
      <c r="Q12" s="85"/>
      <c r="R12" s="85"/>
      <c r="T12" s="95" t="s">
        <v>205</v>
      </c>
      <c r="U12" t="s">
        <v>183</v>
      </c>
    </row>
    <row r="13" spans="2:23">
      <c r="B13" s="85"/>
      <c r="C13" s="85"/>
      <c r="D13" s="85"/>
      <c r="E13" s="85"/>
      <c r="F13" s="24" t="s">
        <v>116</v>
      </c>
      <c r="G13" s="25">
        <v>2825000</v>
      </c>
      <c r="H13" s="26">
        <v>2825000</v>
      </c>
      <c r="I13" s="85"/>
      <c r="J13" s="24" t="s">
        <v>116</v>
      </c>
      <c r="K13" s="25">
        <v>1412500</v>
      </c>
      <c r="L13" s="26">
        <v>1412500</v>
      </c>
      <c r="M13" s="85"/>
      <c r="N13" s="24" t="s">
        <v>140</v>
      </c>
      <c r="O13" s="25">
        <v>2283937.5</v>
      </c>
      <c r="P13" s="26">
        <v>2283937.5</v>
      </c>
      <c r="Q13" s="85"/>
      <c r="R13" s="85"/>
      <c r="T13" s="96" t="s">
        <v>166</v>
      </c>
      <c r="U13" s="5">
        <v>1</v>
      </c>
    </row>
    <row r="14" spans="2:23">
      <c r="B14" s="85"/>
      <c r="C14" s="85"/>
      <c r="D14" s="85"/>
      <c r="E14" s="85"/>
      <c r="F14" s="24" t="s">
        <v>213</v>
      </c>
      <c r="G14" s="25">
        <v>1692000</v>
      </c>
      <c r="H14" s="26">
        <v>1692000</v>
      </c>
      <c r="I14" s="85"/>
      <c r="J14" s="24" t="s">
        <v>213</v>
      </c>
      <c r="K14" s="25">
        <v>692000</v>
      </c>
      <c r="L14" s="26">
        <v>692000</v>
      </c>
      <c r="M14" s="85"/>
      <c r="N14" s="24" t="s">
        <v>138</v>
      </c>
      <c r="O14" s="25">
        <v>1748500</v>
      </c>
      <c r="P14" s="26">
        <v>1748500</v>
      </c>
      <c r="Q14" s="85"/>
      <c r="R14" s="85"/>
      <c r="T14" s="96" t="s">
        <v>164</v>
      </c>
      <c r="U14" s="5">
        <v>3</v>
      </c>
    </row>
    <row r="15" spans="2:23">
      <c r="B15" s="85"/>
      <c r="C15" s="85"/>
      <c r="D15" s="85"/>
      <c r="E15" s="85"/>
      <c r="F15" s="24" t="s">
        <v>75</v>
      </c>
      <c r="G15" s="25">
        <v>625586</v>
      </c>
      <c r="H15" s="26">
        <v>625586</v>
      </c>
      <c r="I15" s="85"/>
      <c r="J15" s="24" t="s">
        <v>75</v>
      </c>
      <c r="K15" s="25">
        <v>625586</v>
      </c>
      <c r="L15" s="26">
        <v>625586</v>
      </c>
      <c r="M15" s="85"/>
      <c r="N15" s="24" t="s">
        <v>131</v>
      </c>
      <c r="O15" s="25">
        <v>1328812.5</v>
      </c>
      <c r="P15" s="26">
        <v>1328812.5</v>
      </c>
      <c r="Q15" s="85"/>
      <c r="R15" s="85"/>
      <c r="T15" s="96" t="s">
        <v>168</v>
      </c>
      <c r="U15" s="5">
        <v>5</v>
      </c>
    </row>
    <row r="16" spans="2:23">
      <c r="B16" s="85"/>
      <c r="C16" s="85"/>
      <c r="D16" s="85"/>
      <c r="E16" s="85"/>
      <c r="F16" s="24" t="s">
        <v>111</v>
      </c>
      <c r="G16" s="25">
        <v>608400</v>
      </c>
      <c r="H16" s="26">
        <v>608400</v>
      </c>
      <c r="I16" s="85"/>
      <c r="J16" s="24" t="s">
        <v>111</v>
      </c>
      <c r="K16" s="25">
        <v>608400</v>
      </c>
      <c r="L16" s="26">
        <v>608400</v>
      </c>
      <c r="M16" s="85"/>
      <c r="N16" s="24" t="s">
        <v>141</v>
      </c>
      <c r="O16" s="25">
        <v>1252976.25</v>
      </c>
      <c r="P16" s="26">
        <v>1252976.25</v>
      </c>
      <c r="Q16" s="85"/>
      <c r="R16" s="85"/>
    </row>
    <row r="17" spans="2:18">
      <c r="B17" s="85"/>
      <c r="C17" s="85"/>
      <c r="D17" s="85"/>
      <c r="E17" s="85"/>
      <c r="F17" s="24" t="s">
        <v>106</v>
      </c>
      <c r="G17" s="25">
        <v>300000</v>
      </c>
      <c r="H17" s="26">
        <v>300000</v>
      </c>
      <c r="I17" s="85"/>
      <c r="J17" s="24" t="s">
        <v>106</v>
      </c>
      <c r="K17" s="25">
        <v>300000</v>
      </c>
      <c r="L17" s="26">
        <v>300000</v>
      </c>
      <c r="M17" s="85"/>
      <c r="N17" s="24" t="s">
        <v>145</v>
      </c>
      <c r="O17" s="25">
        <v>785706</v>
      </c>
      <c r="P17" s="26">
        <v>785706</v>
      </c>
      <c r="Q17" s="85"/>
      <c r="R17" s="85"/>
    </row>
    <row r="18" spans="2:18">
      <c r="B18" s="85"/>
      <c r="C18" s="85"/>
      <c r="D18" s="85"/>
      <c r="E18" s="85"/>
      <c r="F18" s="27" t="s">
        <v>89</v>
      </c>
      <c r="G18" s="28">
        <v>214875</v>
      </c>
      <c r="H18" s="29">
        <v>214875</v>
      </c>
      <c r="I18" s="85"/>
      <c r="J18" s="27" t="s">
        <v>89</v>
      </c>
      <c r="K18" s="28">
        <v>214875</v>
      </c>
      <c r="L18" s="29">
        <v>214875</v>
      </c>
      <c r="M18" s="85"/>
      <c r="N18" s="27" t="s">
        <v>143</v>
      </c>
      <c r="O18" s="28">
        <v>262500</v>
      </c>
      <c r="P18" s="29">
        <v>262500</v>
      </c>
      <c r="Q18" s="85"/>
      <c r="R18" s="85"/>
    </row>
    <row r="19" spans="2:18">
      <c r="B19" s="85"/>
      <c r="C19" s="85"/>
      <c r="D19" s="85"/>
      <c r="E19" s="85"/>
      <c r="F19" s="85"/>
      <c r="G19" s="85"/>
      <c r="H19" s="85"/>
      <c r="I19" s="85"/>
      <c r="J19" s="85"/>
      <c r="K19" s="85"/>
      <c r="L19" s="85"/>
      <c r="M19" s="85"/>
      <c r="N19" s="85"/>
      <c r="O19" s="85"/>
      <c r="P19" s="85"/>
      <c r="Q19" s="85"/>
      <c r="R19" s="85"/>
    </row>
    <row r="20" spans="2:18">
      <c r="B20" s="85"/>
      <c r="C20" s="85"/>
      <c r="D20" s="85"/>
      <c r="E20" s="85"/>
      <c r="F20" s="85"/>
      <c r="G20" s="85"/>
      <c r="H20" s="85"/>
      <c r="I20" s="85"/>
      <c r="J20" s="85"/>
      <c r="K20" s="85"/>
      <c r="L20" s="85"/>
      <c r="M20" s="85"/>
      <c r="N20" s="85"/>
      <c r="O20" s="85"/>
      <c r="P20" s="85"/>
      <c r="Q20" s="85"/>
      <c r="R20" s="85"/>
    </row>
    <row r="21" spans="2:18">
      <c r="B21" s="85"/>
      <c r="C21" s="85"/>
      <c r="D21" s="85"/>
      <c r="E21" s="85"/>
      <c r="F21" s="85"/>
      <c r="G21" s="85"/>
      <c r="H21" s="85"/>
      <c r="I21" s="85"/>
      <c r="J21" s="85"/>
      <c r="K21" s="85"/>
      <c r="L21" s="85"/>
      <c r="M21" s="85"/>
      <c r="N21" s="85"/>
      <c r="O21" s="85"/>
      <c r="P21" s="85"/>
      <c r="Q21" s="85"/>
      <c r="R21" s="85"/>
    </row>
    <row r="22" spans="2:18">
      <c r="B22" s="85"/>
      <c r="C22" s="85"/>
      <c r="D22" s="85"/>
      <c r="E22" s="85"/>
      <c r="F22" s="85"/>
      <c r="G22" s="85"/>
      <c r="H22" s="85"/>
      <c r="I22" s="85"/>
      <c r="J22" s="85"/>
      <c r="K22" s="85"/>
      <c r="L22" s="85"/>
      <c r="M22" s="85"/>
      <c r="N22" s="85"/>
      <c r="O22" s="85"/>
      <c r="P22" s="85"/>
      <c r="Q22" s="85"/>
      <c r="R22" s="85"/>
    </row>
    <row r="23" spans="2:18" ht="20.100000000000001" customHeight="1">
      <c r="B23" s="85"/>
      <c r="C23" s="85"/>
      <c r="D23" s="85"/>
      <c r="E23" s="85"/>
      <c r="F23" s="229" t="s">
        <v>199</v>
      </c>
      <c r="G23" s="229"/>
      <c r="H23" s="229"/>
      <c r="J23" s="229" t="s">
        <v>200</v>
      </c>
      <c r="K23" s="229"/>
      <c r="L23" s="229"/>
      <c r="N23" s="231" t="s">
        <v>201</v>
      </c>
      <c r="O23" s="231"/>
      <c r="P23" s="231"/>
    </row>
    <row r="24" spans="2:18">
      <c r="B24" s="85"/>
      <c r="C24" s="85"/>
      <c r="D24" s="85"/>
      <c r="E24" s="85"/>
      <c r="F24" s="92"/>
      <c r="G24" s="93" t="s">
        <v>182</v>
      </c>
      <c r="H24" s="94" t="s">
        <v>208</v>
      </c>
      <c r="I24" s="85"/>
      <c r="J24" s="92"/>
      <c r="K24" s="93" t="s">
        <v>182</v>
      </c>
      <c r="L24" s="94" t="s">
        <v>208</v>
      </c>
      <c r="M24" s="85"/>
      <c r="N24" s="92"/>
      <c r="O24" s="93" t="s">
        <v>207</v>
      </c>
      <c r="P24" s="94" t="s">
        <v>211</v>
      </c>
      <c r="Q24" s="85"/>
      <c r="R24" s="85"/>
    </row>
    <row r="25" spans="2:18">
      <c r="B25" s="85"/>
      <c r="C25" s="85"/>
      <c r="D25" s="85"/>
      <c r="E25" s="85"/>
      <c r="F25" s="30">
        <v>46204</v>
      </c>
      <c r="G25" s="28">
        <v>31965432.25</v>
      </c>
      <c r="H25" s="29">
        <v>31965432.25</v>
      </c>
      <c r="I25" s="85"/>
      <c r="J25" s="24" t="s">
        <v>101</v>
      </c>
      <c r="K25" s="25">
        <v>16912125</v>
      </c>
      <c r="L25" s="26">
        <v>16912125</v>
      </c>
      <c r="M25" s="85"/>
      <c r="N25" s="30">
        <v>46204</v>
      </c>
      <c r="O25" s="28">
        <v>5474175</v>
      </c>
      <c r="P25" s="29">
        <v>5474175</v>
      </c>
      <c r="Q25" s="85"/>
      <c r="R25" s="85"/>
    </row>
    <row r="26" spans="2:18">
      <c r="B26" s="85"/>
      <c r="C26" s="85"/>
      <c r="D26" s="85"/>
      <c r="E26" s="85"/>
      <c r="H26" s="97"/>
      <c r="I26" s="85"/>
      <c r="J26" s="24" t="s">
        <v>87</v>
      </c>
      <c r="K26" s="25">
        <v>10479446.25</v>
      </c>
      <c r="L26" s="26">
        <v>10479446.25</v>
      </c>
      <c r="M26" s="85"/>
      <c r="Q26" s="85"/>
      <c r="R26" s="85"/>
    </row>
    <row r="27" spans="2:18">
      <c r="B27" s="85"/>
      <c r="C27" s="85"/>
      <c r="D27" s="85"/>
      <c r="E27" s="85"/>
      <c r="I27" s="85"/>
      <c r="J27" s="24" t="s">
        <v>119</v>
      </c>
      <c r="K27" s="25">
        <v>2825000</v>
      </c>
      <c r="L27" s="26">
        <v>2825000</v>
      </c>
      <c r="M27" s="85"/>
      <c r="Q27" s="85"/>
      <c r="R27" s="85"/>
    </row>
    <row r="28" spans="2:18">
      <c r="B28" s="85"/>
      <c r="C28" s="85"/>
      <c r="D28" s="85"/>
      <c r="E28" s="85"/>
      <c r="I28" s="85"/>
      <c r="J28" s="24" t="s">
        <v>78</v>
      </c>
      <c r="K28" s="25">
        <v>840461</v>
      </c>
      <c r="L28" s="26">
        <v>840461</v>
      </c>
      <c r="M28" s="85"/>
      <c r="Q28" s="85"/>
      <c r="R28" s="85"/>
    </row>
    <row r="29" spans="2:18">
      <c r="B29" s="85"/>
      <c r="C29" s="85"/>
      <c r="D29" s="85"/>
      <c r="E29" s="85"/>
      <c r="I29" s="85"/>
      <c r="J29" s="24" t="s">
        <v>114</v>
      </c>
      <c r="K29" s="25">
        <v>608400</v>
      </c>
      <c r="L29" s="26">
        <v>608400</v>
      </c>
      <c r="M29" s="85"/>
      <c r="Q29" s="85"/>
      <c r="R29" s="85"/>
    </row>
    <row r="30" spans="2:18">
      <c r="B30" s="85"/>
      <c r="C30" s="85"/>
      <c r="D30" s="85"/>
      <c r="E30" s="85"/>
      <c r="I30" s="85"/>
      <c r="J30" s="27" t="s">
        <v>109</v>
      </c>
      <c r="K30" s="28">
        <v>300000</v>
      </c>
      <c r="L30" s="29">
        <v>300000</v>
      </c>
      <c r="M30" s="85"/>
      <c r="Q30" s="85"/>
      <c r="R30" s="85"/>
    </row>
    <row r="31" spans="2:18">
      <c r="B31" s="85"/>
      <c r="C31" s="85"/>
      <c r="D31" s="85"/>
      <c r="E31" s="85"/>
      <c r="I31" s="85"/>
      <c r="M31" s="85"/>
      <c r="Q31" s="85"/>
      <c r="R31" s="85"/>
    </row>
    <row r="32" spans="2:18">
      <c r="B32" s="85"/>
      <c r="C32" s="85"/>
      <c r="D32" s="85"/>
      <c r="E32" s="85"/>
      <c r="I32" s="85"/>
      <c r="M32" s="85"/>
      <c r="Q32" s="85"/>
      <c r="R32" s="85"/>
    </row>
    <row r="33" spans="2:18">
      <c r="B33" s="85"/>
      <c r="C33" s="85"/>
      <c r="D33" s="85"/>
      <c r="E33" s="85"/>
      <c r="I33" s="85"/>
      <c r="M33" s="85"/>
      <c r="Q33" s="85"/>
      <c r="R33" s="85"/>
    </row>
    <row r="34" spans="2:18">
      <c r="B34" s="85"/>
      <c r="C34" s="85"/>
      <c r="D34" s="85"/>
      <c r="E34" s="85"/>
      <c r="I34" s="85"/>
      <c r="M34" s="85"/>
      <c r="Q34" s="85"/>
      <c r="R34" s="85"/>
    </row>
    <row r="35" spans="2:18">
      <c r="B35" s="85"/>
      <c r="C35" s="85"/>
      <c r="D35" s="85"/>
      <c r="E35" s="85"/>
      <c r="I35" s="85"/>
      <c r="M35" s="85"/>
      <c r="Q35" s="85"/>
      <c r="R35" s="85"/>
    </row>
    <row r="36" spans="2:18">
      <c r="B36" s="85"/>
      <c r="C36" s="85"/>
      <c r="D36" s="85"/>
      <c r="E36" s="85"/>
      <c r="I36" s="85"/>
      <c r="M36" s="85"/>
      <c r="Q36" s="85"/>
      <c r="R36" s="85"/>
    </row>
    <row r="37" spans="2:18">
      <c r="B37" s="85"/>
      <c r="C37" s="85"/>
      <c r="D37" s="85"/>
      <c r="E37" s="85"/>
      <c r="I37" s="85"/>
      <c r="M37" s="85"/>
      <c r="Q37" s="85"/>
      <c r="R37" s="85"/>
    </row>
    <row r="38" spans="2:18">
      <c r="B38" s="85"/>
      <c r="C38" s="85"/>
      <c r="D38" s="85"/>
      <c r="E38" s="85"/>
      <c r="I38" s="85"/>
      <c r="M38" s="85"/>
      <c r="Q38" s="85"/>
      <c r="R38" s="85"/>
    </row>
    <row r="39" spans="2:18" ht="21.95" customHeight="1"/>
  </sheetData>
  <sheetProtection autoFilter="0" pivotTables="0"/>
  <mergeCells count="21">
    <mergeCell ref="F9:H9"/>
    <mergeCell ref="J9:L9"/>
    <mergeCell ref="N9:P9"/>
    <mergeCell ref="F23:H23"/>
    <mergeCell ref="J23:L23"/>
    <mergeCell ref="N23:P23"/>
    <mergeCell ref="Q5:R5"/>
    <mergeCell ref="Q6:R6"/>
    <mergeCell ref="B2:R2"/>
    <mergeCell ref="B3:R3"/>
    <mergeCell ref="B5:D5"/>
    <mergeCell ref="B6:D6"/>
    <mergeCell ref="E5:G5"/>
    <mergeCell ref="E6:G6"/>
    <mergeCell ref="H5:J5"/>
    <mergeCell ref="H6:J6"/>
    <mergeCell ref="K5:M5"/>
    <mergeCell ref="K6:M6"/>
    <mergeCell ref="N5:P5"/>
    <mergeCell ref="N6:P6"/>
    <mergeCell ref="B4:R4"/>
  </mergeCells>
  <conditionalFormatting pivot="1" sqref="H11:H18">
    <cfRule type="dataBar" priority="7">
      <dataBar>
        <cfvo type="min"/>
        <cfvo type="max"/>
        <color theme="6" tint="0.39997558519241921"/>
      </dataBar>
      <extLst>
        <ext xmlns:x14="http://schemas.microsoft.com/office/spreadsheetml/2009/9/main" uri="{B025F937-C7B1-47D3-B67F-A62EFF666E3E}">
          <x14:id>{7A81C476-CF18-453F-AC28-93E6294E6529}</x14:id>
        </ext>
      </extLst>
    </cfRule>
  </conditionalFormatting>
  <conditionalFormatting pivot="1" sqref="L11:L18">
    <cfRule type="dataBar" priority="6">
      <dataBar>
        <cfvo type="min"/>
        <cfvo type="max"/>
        <color theme="5" tint="0.39997558519241921"/>
      </dataBar>
      <extLst>
        <ext xmlns:x14="http://schemas.microsoft.com/office/spreadsheetml/2009/9/main" uri="{B025F937-C7B1-47D3-B67F-A62EFF666E3E}">
          <x14:id>{15654566-F15F-42A2-ABD0-6B2E37FF193A}</x14:id>
        </ext>
      </extLst>
    </cfRule>
  </conditionalFormatting>
  <conditionalFormatting pivot="1" sqref="P11:P18">
    <cfRule type="dataBar" priority="5">
      <dataBar>
        <cfvo type="min"/>
        <cfvo type="max"/>
        <color theme="4" tint="0.39997558519241921"/>
      </dataBar>
      <extLst>
        <ext xmlns:x14="http://schemas.microsoft.com/office/spreadsheetml/2009/9/main" uri="{B025F937-C7B1-47D3-B67F-A62EFF666E3E}">
          <x14:id>{824F4EE4-4AF0-4745-87F7-9DB2F98ECFCF}</x14:id>
        </ext>
      </extLst>
    </cfRule>
  </conditionalFormatting>
  <conditionalFormatting pivot="1" sqref="H25">
    <cfRule type="dataBar" priority="3">
      <dataBar>
        <cfvo type="min"/>
        <cfvo type="max"/>
        <color theme="6" tint="0.39997558519241921"/>
      </dataBar>
      <extLst>
        <ext xmlns:x14="http://schemas.microsoft.com/office/spreadsheetml/2009/9/main" uri="{B025F937-C7B1-47D3-B67F-A62EFF666E3E}">
          <x14:id>{BF58FEB1-8708-49E1-A726-010F19031A36}</x14:id>
        </ext>
      </extLst>
    </cfRule>
  </conditionalFormatting>
  <conditionalFormatting pivot="1" sqref="L25:L30">
    <cfRule type="dataBar" priority="2">
      <dataBar>
        <cfvo type="min"/>
        <cfvo type="max"/>
        <color theme="6" tint="0.39997558519241921"/>
      </dataBar>
      <extLst>
        <ext xmlns:x14="http://schemas.microsoft.com/office/spreadsheetml/2009/9/main" uri="{B025F937-C7B1-47D3-B67F-A62EFF666E3E}">
          <x14:id>{97BAD840-A38B-494F-A0BB-0E259C879889}</x14:id>
        </ext>
      </extLst>
    </cfRule>
  </conditionalFormatting>
  <conditionalFormatting pivot="1" sqref="P25">
    <cfRule type="dataBar" priority="1">
      <dataBar>
        <cfvo type="min"/>
        <cfvo type="max"/>
        <color theme="4" tint="0.39997558519241921"/>
      </dataBar>
      <extLst>
        <ext xmlns:x14="http://schemas.microsoft.com/office/spreadsheetml/2009/9/main" uri="{B025F937-C7B1-47D3-B67F-A62EFF666E3E}">
          <x14:id>{27513F60-F79E-4E6D-B293-B77302E67A14}</x14:id>
        </ext>
      </extLst>
    </cfRule>
  </conditionalFormatting>
  <pageMargins left="0.7" right="0.7" top="0.75" bottom="0.75" header="0.3" footer="0.3"/>
  <pageSetup orientation="landscape" horizontalDpi="0" verticalDpi="0" r:id="rId9"/>
  <drawing r:id="rId10"/>
  <legacyDrawing r:id="rId11"/>
  <mc:AlternateContent xmlns:mc="http://schemas.openxmlformats.org/markup-compatibility/2006">
    <mc:Choice Requires="x14">
      <controls>
        <mc:AlternateContent xmlns:mc="http://schemas.openxmlformats.org/markup-compatibility/2006">
          <mc:Choice Requires="x14">
            <control shapeId="1025" r:id="rId12" name="Button 1">
              <controlPr defaultSize="0" print="0" autoFill="0" autoPict="0" macro="[0]!SafeRefreshDashboard" altText="REFERSH">
                <anchor moveWithCells="1" sizeWithCells="1">
                  <from>
                    <xdr:col>16</xdr:col>
                    <xdr:colOff>19050</xdr:colOff>
                    <xdr:row>7</xdr:row>
                    <xdr:rowOff>285750</xdr:rowOff>
                  </from>
                  <to>
                    <xdr:col>18</xdr:col>
                    <xdr:colOff>28575</xdr:colOff>
                    <xdr:row>9</xdr:row>
                    <xdr:rowOff>285750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pivot="1">
          <x14:cfRule type="dataBar" id="{7A81C476-CF18-453F-AC28-93E6294E6529}">
            <x14:dataBar minLength="0" maxLength="100" gradient="0">
              <x14:cfvo type="autoMin"/>
              <x14:cfvo type="autoMax"/>
              <x14:negativeFillColor rgb="FFFF0000"/>
              <x14:axisColor rgb="FF000000"/>
            </x14:dataBar>
          </x14:cfRule>
          <xm:sqref>H11:H18</xm:sqref>
        </x14:conditionalFormatting>
        <x14:conditionalFormatting xmlns:xm="http://schemas.microsoft.com/office/excel/2006/main" pivot="1">
          <x14:cfRule type="dataBar" id="{15654566-F15F-42A2-ABD0-6B2E37FF193A}">
            <x14:dataBar minLength="0" maxLength="100" gradient="0">
              <x14:cfvo type="autoMin"/>
              <x14:cfvo type="autoMax"/>
              <x14:negativeFillColor rgb="FFFF0000"/>
              <x14:axisColor rgb="FF000000"/>
            </x14:dataBar>
          </x14:cfRule>
          <xm:sqref>L11:L18</xm:sqref>
        </x14:conditionalFormatting>
        <x14:conditionalFormatting xmlns:xm="http://schemas.microsoft.com/office/excel/2006/main" pivot="1">
          <x14:cfRule type="dataBar" id="{824F4EE4-4AF0-4745-87F7-9DB2F98ECFCF}">
            <x14:dataBar minLength="0" maxLength="100" gradient="0">
              <x14:cfvo type="autoMin"/>
              <x14:cfvo type="autoMax"/>
              <x14:negativeFillColor rgb="FFFF0000"/>
              <x14:axisColor rgb="FF000000"/>
            </x14:dataBar>
          </x14:cfRule>
          <xm:sqref>P11:P18</xm:sqref>
        </x14:conditionalFormatting>
        <x14:conditionalFormatting xmlns:xm="http://schemas.microsoft.com/office/excel/2006/main" pivot="1">
          <x14:cfRule type="dataBar" id="{BF58FEB1-8708-49E1-A726-010F19031A36}">
            <x14:dataBar minLength="0" maxLength="100" gradient="0">
              <x14:cfvo type="autoMin"/>
              <x14:cfvo type="autoMax"/>
              <x14:negativeFillColor rgb="FFFF0000"/>
              <x14:axisColor rgb="FF000000"/>
            </x14:dataBar>
          </x14:cfRule>
          <xm:sqref>H25</xm:sqref>
        </x14:conditionalFormatting>
        <x14:conditionalFormatting xmlns:xm="http://schemas.microsoft.com/office/excel/2006/main" pivot="1">
          <x14:cfRule type="dataBar" id="{97BAD840-A38B-494F-A0BB-0E259C879889}">
            <x14:dataBar minLength="0" maxLength="100" gradient="0">
              <x14:cfvo type="autoMin"/>
              <x14:cfvo type="autoMax"/>
              <x14:negativeFillColor rgb="FFFF0000"/>
              <x14:axisColor rgb="FF000000"/>
            </x14:dataBar>
          </x14:cfRule>
          <xm:sqref>L25:L30</xm:sqref>
        </x14:conditionalFormatting>
        <x14:conditionalFormatting xmlns:xm="http://schemas.microsoft.com/office/excel/2006/main" pivot="1">
          <x14:cfRule type="dataBar" id="{27513F60-F79E-4E6D-B293-B77302E67A14}">
            <x14:dataBar minLength="0" maxLength="100" gradient="0">
              <x14:cfvo type="autoMin"/>
              <x14:cfvo type="autoMax"/>
              <x14:negativeFillColor rgb="FFFF0000"/>
              <x14:axisColor rgb="FF000000"/>
            </x14:dataBar>
          </x14:cfRule>
          <xm:sqref>P25</xm:sqref>
        </x14:conditionalFormatting>
      </x14:conditionalFormattings>
    </ext>
    <ext xmlns:x14="http://schemas.microsoft.com/office/spreadsheetml/2009/9/main" uri="{A8765BA9-456A-4dab-B4F3-ACF838C121DE}">
      <x14:slicerList>
        <x14:slicer r:id="rId1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25"/>
  <sheetViews>
    <sheetView showGridLines="0" showRowColHeaders="0" zoomScale="140" zoomScaleNormal="140" workbookViewId="0">
      <pane ySplit="4" topLeftCell="A5" activePane="bottomLeft" state="frozen"/>
      <selection pane="bottomLeft" activeCell="K17" sqref="K17"/>
    </sheetView>
  </sheetViews>
  <sheetFormatPr defaultRowHeight="14.25"/>
  <cols>
    <col min="1" max="1" width="14.125" customWidth="1"/>
    <col min="2" max="2" width="27" customWidth="1"/>
    <col min="3" max="3" width="12.125" customWidth="1"/>
    <col min="4" max="4" width="32.375" customWidth="1"/>
    <col min="5" max="5" width="10.625" customWidth="1"/>
    <col min="6" max="6" width="7.25" customWidth="1"/>
  </cols>
  <sheetData>
    <row r="1" spans="1:30">
      <c r="G1" s="37"/>
      <c r="H1" s="37"/>
      <c r="I1" s="37"/>
      <c r="J1" s="37"/>
      <c r="K1" s="37"/>
      <c r="L1" s="37"/>
      <c r="M1" s="37"/>
      <c r="N1" s="37"/>
      <c r="O1" s="37"/>
      <c r="P1" s="37"/>
      <c r="Q1" s="37"/>
      <c r="R1" s="37"/>
      <c r="S1" s="37"/>
      <c r="T1" s="37"/>
      <c r="U1" s="37"/>
      <c r="V1" s="37"/>
      <c r="W1" s="37"/>
      <c r="X1" s="37"/>
      <c r="Y1" s="37"/>
      <c r="Z1" s="37"/>
      <c r="AA1" s="37"/>
      <c r="AB1" s="37"/>
      <c r="AC1" s="37"/>
      <c r="AD1" s="37"/>
    </row>
    <row r="2" spans="1:30">
      <c r="H2" s="37"/>
      <c r="I2" s="37"/>
      <c r="J2" s="37"/>
      <c r="K2" s="37"/>
      <c r="L2" s="37"/>
      <c r="M2" s="37"/>
      <c r="N2" s="37"/>
      <c r="O2" s="37"/>
      <c r="P2" s="37"/>
      <c r="Q2" s="37"/>
      <c r="R2" s="37"/>
      <c r="S2" s="37"/>
      <c r="T2" s="37"/>
      <c r="U2" s="37"/>
      <c r="V2" s="37"/>
      <c r="W2" s="37"/>
      <c r="X2" s="37"/>
      <c r="Y2" s="37"/>
      <c r="Z2" s="37"/>
      <c r="AA2" s="37"/>
      <c r="AB2" s="37"/>
      <c r="AC2" s="37"/>
      <c r="AD2" s="37"/>
    </row>
    <row r="3" spans="1:30">
      <c r="G3" s="37"/>
      <c r="H3" s="37"/>
      <c r="I3" s="37"/>
      <c r="J3" s="37"/>
      <c r="K3" s="37"/>
      <c r="L3" s="37"/>
      <c r="M3" s="37"/>
      <c r="N3" s="37"/>
      <c r="O3" s="37"/>
      <c r="P3" s="37"/>
      <c r="Q3" s="37"/>
      <c r="R3" s="37"/>
      <c r="S3" s="37"/>
      <c r="T3" s="37"/>
      <c r="U3" s="37"/>
      <c r="V3" s="37"/>
      <c r="W3" s="37"/>
      <c r="X3" s="37"/>
      <c r="Y3" s="37"/>
      <c r="Z3" s="37"/>
      <c r="AA3" s="37"/>
      <c r="AB3" s="37"/>
      <c r="AC3" s="37"/>
      <c r="AD3" s="37"/>
    </row>
    <row r="4" spans="1:30" ht="17.25" customHeight="1">
      <c r="A4" s="18" t="s">
        <v>29</v>
      </c>
      <c r="B4" s="19" t="s">
        <v>14</v>
      </c>
      <c r="C4" s="19" t="s">
        <v>15</v>
      </c>
      <c r="D4" s="19" t="s">
        <v>16</v>
      </c>
      <c r="E4" s="19" t="s">
        <v>17</v>
      </c>
      <c r="F4" s="38" t="s">
        <v>30</v>
      </c>
      <c r="G4" s="37"/>
      <c r="H4" s="37"/>
      <c r="I4" s="37"/>
      <c r="J4" s="37"/>
      <c r="K4" s="37"/>
      <c r="L4" s="37"/>
      <c r="M4" s="37"/>
      <c r="N4" s="37"/>
      <c r="O4" s="37"/>
      <c r="P4" s="37"/>
      <c r="Q4" s="37"/>
      <c r="R4" s="37"/>
      <c r="S4" s="37"/>
      <c r="T4" s="37"/>
      <c r="U4" s="37"/>
      <c r="V4" s="37"/>
      <c r="W4" s="37"/>
      <c r="X4" s="37"/>
      <c r="Y4" s="37"/>
      <c r="Z4" s="37"/>
      <c r="AA4" s="37"/>
      <c r="AB4" s="37"/>
      <c r="AC4" s="37"/>
      <c r="AD4" s="37"/>
    </row>
    <row r="5" spans="1:30">
      <c r="A5" s="20" t="s">
        <v>74</v>
      </c>
      <c r="B5" s="6" t="s">
        <v>75</v>
      </c>
      <c r="C5" s="7" t="s">
        <v>76</v>
      </c>
      <c r="D5" s="6" t="s">
        <v>77</v>
      </c>
      <c r="E5" s="6" t="s">
        <v>78</v>
      </c>
      <c r="F5" s="8" t="s">
        <v>56</v>
      </c>
      <c r="G5" s="37"/>
      <c r="H5" s="37"/>
      <c r="I5" s="37"/>
      <c r="J5" s="37"/>
      <c r="K5" s="37"/>
      <c r="L5" s="37"/>
      <c r="M5" s="37"/>
      <c r="N5" s="37"/>
      <c r="O5" s="37"/>
      <c r="P5" s="37"/>
      <c r="Q5" s="37"/>
      <c r="R5" s="37"/>
      <c r="S5" s="37"/>
      <c r="T5" s="37"/>
      <c r="U5" s="37"/>
      <c r="V5" s="37"/>
      <c r="W5" s="37"/>
      <c r="X5" s="37"/>
      <c r="Y5" s="37"/>
      <c r="Z5" s="37"/>
      <c r="AA5" s="37"/>
      <c r="AB5" s="37"/>
      <c r="AC5" s="37"/>
      <c r="AD5" s="37"/>
    </row>
    <row r="6" spans="1:30">
      <c r="A6" s="21" t="s">
        <v>79</v>
      </c>
      <c r="B6" s="9" t="s">
        <v>80</v>
      </c>
      <c r="C6" s="10" t="s">
        <v>81</v>
      </c>
      <c r="D6" s="9" t="s">
        <v>82</v>
      </c>
      <c r="E6" s="9" t="s">
        <v>83</v>
      </c>
      <c r="F6" s="8" t="s">
        <v>60</v>
      </c>
      <c r="G6" s="37"/>
      <c r="H6" s="37"/>
      <c r="I6" s="37"/>
      <c r="J6" s="37"/>
      <c r="K6" s="37"/>
      <c r="L6" s="37"/>
      <c r="M6" s="37"/>
      <c r="N6" s="37"/>
      <c r="O6" s="37"/>
      <c r="P6" s="37"/>
      <c r="Q6" s="37"/>
      <c r="R6" s="37"/>
      <c r="S6" s="37"/>
      <c r="T6" s="37"/>
      <c r="U6" s="37"/>
      <c r="V6" s="37"/>
      <c r="W6" s="37"/>
      <c r="X6" s="37"/>
      <c r="Y6" s="37"/>
      <c r="Z6" s="37"/>
      <c r="AA6" s="37"/>
      <c r="AB6" s="37"/>
      <c r="AC6" s="37"/>
      <c r="AD6" s="37"/>
    </row>
    <row r="7" spans="1:30">
      <c r="A7" s="21" t="s">
        <v>84</v>
      </c>
      <c r="B7" s="9" t="s">
        <v>85</v>
      </c>
      <c r="C7" s="10" t="s">
        <v>86</v>
      </c>
      <c r="D7" s="9" t="s">
        <v>91</v>
      </c>
      <c r="E7" s="9" t="s">
        <v>87</v>
      </c>
      <c r="F7" s="8" t="s">
        <v>60</v>
      </c>
      <c r="G7" s="37"/>
      <c r="H7" s="37"/>
      <c r="I7" s="37"/>
      <c r="J7" s="37"/>
      <c r="K7" s="37"/>
      <c r="L7" s="37"/>
      <c r="M7" s="37"/>
      <c r="N7" s="37"/>
      <c r="O7" s="37"/>
      <c r="P7" s="37"/>
      <c r="Q7" s="37"/>
      <c r="R7" s="37"/>
      <c r="S7" s="37"/>
      <c r="T7" s="37"/>
      <c r="U7" s="37"/>
      <c r="V7" s="37"/>
      <c r="W7" s="37"/>
      <c r="X7" s="37"/>
      <c r="Y7" s="37"/>
      <c r="Z7" s="37"/>
      <c r="AA7" s="37"/>
      <c r="AB7" s="37"/>
      <c r="AC7" s="37"/>
      <c r="AD7" s="37"/>
    </row>
    <row r="8" spans="1:30">
      <c r="A8" s="21" t="s">
        <v>88</v>
      </c>
      <c r="B8" s="9" t="s">
        <v>89</v>
      </c>
      <c r="C8" s="10" t="s">
        <v>90</v>
      </c>
      <c r="D8" s="9" t="s">
        <v>91</v>
      </c>
      <c r="E8" s="9" t="s">
        <v>78</v>
      </c>
      <c r="F8" s="8" t="s">
        <v>56</v>
      </c>
      <c r="G8" s="37"/>
      <c r="H8" s="37"/>
      <c r="I8" s="37"/>
      <c r="J8" s="37"/>
      <c r="K8" s="37"/>
      <c r="L8" s="37"/>
      <c r="M8" s="37"/>
      <c r="N8" s="37"/>
      <c r="O8" s="37"/>
      <c r="P8" s="37"/>
      <c r="Q8" s="37"/>
      <c r="R8" s="37"/>
      <c r="S8" s="37"/>
      <c r="T8" s="37"/>
      <c r="U8" s="37"/>
      <c r="V8" s="37"/>
      <c r="W8" s="37"/>
      <c r="X8" s="37"/>
      <c r="Y8" s="37"/>
      <c r="Z8" s="37"/>
      <c r="AA8" s="37"/>
      <c r="AB8" s="37"/>
      <c r="AC8" s="37"/>
      <c r="AD8" s="37"/>
    </row>
    <row r="9" spans="1:30">
      <c r="A9" s="21" t="s">
        <v>92</v>
      </c>
      <c r="B9" s="9" t="s">
        <v>93</v>
      </c>
      <c r="C9" s="10" t="s">
        <v>94</v>
      </c>
      <c r="D9" s="9" t="s">
        <v>95</v>
      </c>
      <c r="E9" s="9" t="s">
        <v>96</v>
      </c>
      <c r="F9" s="8" t="s">
        <v>56</v>
      </c>
      <c r="G9" s="37"/>
      <c r="H9" s="37"/>
      <c r="I9" s="37"/>
      <c r="J9" s="37"/>
      <c r="K9" s="37"/>
      <c r="L9" s="37"/>
      <c r="M9" s="37"/>
      <c r="N9" s="37"/>
      <c r="O9" s="37"/>
      <c r="P9" s="37"/>
      <c r="Q9" s="37"/>
      <c r="R9" s="37"/>
      <c r="S9" s="37"/>
      <c r="T9" s="37"/>
      <c r="U9" s="37"/>
      <c r="V9" s="37"/>
      <c r="W9" s="37"/>
      <c r="X9" s="37"/>
      <c r="Y9" s="37"/>
      <c r="Z9" s="37"/>
      <c r="AA9" s="37"/>
      <c r="AB9" s="37"/>
      <c r="AC9" s="37"/>
      <c r="AD9" s="37"/>
    </row>
    <row r="10" spans="1:30">
      <c r="A10" s="22" t="s">
        <v>97</v>
      </c>
      <c r="B10" s="9" t="s">
        <v>98</v>
      </c>
      <c r="C10" s="10" t="s">
        <v>99</v>
      </c>
      <c r="D10" s="9" t="s">
        <v>100</v>
      </c>
      <c r="E10" s="9" t="s">
        <v>101</v>
      </c>
      <c r="F10" s="8" t="s">
        <v>56</v>
      </c>
      <c r="G10" s="37"/>
      <c r="H10" s="37"/>
      <c r="I10" s="37"/>
      <c r="J10" s="37"/>
      <c r="K10" s="37"/>
      <c r="L10" s="37"/>
      <c r="M10" s="37"/>
      <c r="N10" s="37"/>
      <c r="O10" s="37"/>
      <c r="P10" s="37"/>
      <c r="Q10" s="37"/>
      <c r="R10" s="37"/>
      <c r="S10" s="37"/>
      <c r="T10" s="37"/>
      <c r="U10" s="37"/>
      <c r="V10" s="37"/>
      <c r="W10" s="37"/>
      <c r="X10" s="37"/>
      <c r="Y10" s="37"/>
      <c r="Z10" s="37"/>
      <c r="AA10" s="37"/>
      <c r="AB10" s="37"/>
      <c r="AC10" s="37"/>
      <c r="AD10" s="37"/>
    </row>
    <row r="11" spans="1:30">
      <c r="A11" s="21" t="s">
        <v>102</v>
      </c>
      <c r="B11" s="9" t="s">
        <v>213</v>
      </c>
      <c r="C11" s="10" t="s">
        <v>103</v>
      </c>
      <c r="D11" s="9" t="s">
        <v>104</v>
      </c>
      <c r="E11" s="9" t="s">
        <v>101</v>
      </c>
      <c r="F11" s="8" t="s">
        <v>56</v>
      </c>
      <c r="G11" s="37"/>
      <c r="H11" s="37"/>
      <c r="I11" s="37"/>
      <c r="J11" s="37"/>
      <c r="K11" s="37"/>
      <c r="L11" s="37"/>
      <c r="M11" s="37"/>
      <c r="N11" s="37"/>
      <c r="O11" s="37"/>
      <c r="P11" s="37"/>
      <c r="Q11" s="37"/>
      <c r="R11" s="37"/>
      <c r="S11" s="37"/>
      <c r="T11" s="37"/>
      <c r="U11" s="37"/>
      <c r="V11" s="37"/>
      <c r="W11" s="37"/>
      <c r="X11" s="37"/>
      <c r="Y11" s="37"/>
      <c r="Z11" s="37"/>
      <c r="AA11" s="37"/>
      <c r="AB11" s="37"/>
      <c r="AC11" s="37"/>
      <c r="AD11" s="37"/>
    </row>
    <row r="12" spans="1:30">
      <c r="A12" s="21" t="s">
        <v>105</v>
      </c>
      <c r="B12" s="9" t="s">
        <v>106</v>
      </c>
      <c r="C12" s="10" t="s">
        <v>107</v>
      </c>
      <c r="D12" s="9" t="s">
        <v>108</v>
      </c>
      <c r="E12" s="9" t="s">
        <v>109</v>
      </c>
      <c r="F12" s="8" t="s">
        <v>56</v>
      </c>
      <c r="G12" s="37"/>
      <c r="H12" s="37"/>
      <c r="I12" s="37"/>
      <c r="J12" s="37"/>
      <c r="K12" s="37"/>
      <c r="L12" s="37"/>
      <c r="M12" s="37"/>
      <c r="N12" s="37"/>
      <c r="O12" s="37"/>
      <c r="P12" s="37"/>
      <c r="Q12" s="37"/>
      <c r="R12" s="37"/>
      <c r="S12" s="37"/>
      <c r="T12" s="37"/>
      <c r="U12" s="37"/>
      <c r="V12" s="37"/>
      <c r="W12" s="37"/>
      <c r="X12" s="37"/>
      <c r="Y12" s="37"/>
      <c r="Z12" s="37"/>
      <c r="AA12" s="37"/>
      <c r="AB12" s="37"/>
      <c r="AC12" s="37"/>
      <c r="AD12" s="37"/>
    </row>
    <row r="13" spans="1:30">
      <c r="A13" s="21" t="s">
        <v>110</v>
      </c>
      <c r="B13" s="9" t="s">
        <v>111</v>
      </c>
      <c r="C13" s="10" t="s">
        <v>112</v>
      </c>
      <c r="D13" s="9" t="s">
        <v>113</v>
      </c>
      <c r="E13" s="9" t="s">
        <v>114</v>
      </c>
      <c r="F13" s="8" t="s">
        <v>56</v>
      </c>
      <c r="G13" s="37"/>
      <c r="H13" s="37"/>
      <c r="I13" s="37"/>
      <c r="J13" s="37"/>
      <c r="K13" s="37"/>
      <c r="L13" s="37"/>
      <c r="M13" s="37"/>
      <c r="N13" s="37"/>
      <c r="O13" s="37"/>
      <c r="P13" s="37"/>
      <c r="Q13" s="37"/>
      <c r="R13" s="37"/>
      <c r="S13" s="37"/>
      <c r="T13" s="37"/>
      <c r="U13" s="37"/>
      <c r="V13" s="37"/>
      <c r="W13" s="37"/>
      <c r="X13" s="37"/>
      <c r="Y13" s="37"/>
      <c r="Z13" s="37"/>
      <c r="AA13" s="37"/>
      <c r="AB13" s="37"/>
      <c r="AC13" s="37"/>
      <c r="AD13" s="37"/>
    </row>
    <row r="14" spans="1:30">
      <c r="A14" s="21" t="s">
        <v>115</v>
      </c>
      <c r="B14" s="9" t="s">
        <v>116</v>
      </c>
      <c r="C14" s="10" t="s">
        <v>117</v>
      </c>
      <c r="D14" s="9" t="s">
        <v>118</v>
      </c>
      <c r="E14" s="9" t="s">
        <v>119</v>
      </c>
      <c r="F14" s="8" t="s">
        <v>56</v>
      </c>
      <c r="G14" s="37"/>
      <c r="H14" s="37"/>
      <c r="I14" s="37"/>
      <c r="J14" s="37"/>
      <c r="K14" s="37"/>
      <c r="L14" s="37"/>
      <c r="M14" s="37"/>
      <c r="N14" s="37"/>
      <c r="O14" s="37"/>
      <c r="P14" s="37"/>
      <c r="Q14" s="37"/>
      <c r="R14" s="37"/>
      <c r="S14" s="37"/>
      <c r="T14" s="37"/>
      <c r="U14" s="37"/>
      <c r="V14" s="37"/>
      <c r="W14" s="37"/>
      <c r="X14" s="37"/>
      <c r="Y14" s="37"/>
      <c r="Z14" s="37"/>
      <c r="AA14" s="37"/>
      <c r="AB14" s="37"/>
      <c r="AC14" s="37"/>
      <c r="AD14" s="37"/>
    </row>
    <row r="15" spans="1:30">
      <c r="G15" s="37"/>
      <c r="H15" s="37"/>
      <c r="I15" s="37"/>
      <c r="J15" s="37"/>
      <c r="K15" s="37"/>
      <c r="L15" s="37"/>
      <c r="M15" s="37"/>
      <c r="N15" s="37"/>
      <c r="O15" s="37"/>
      <c r="P15" s="37"/>
      <c r="Q15" s="37"/>
      <c r="R15" s="37"/>
      <c r="S15" s="37"/>
      <c r="T15" s="37"/>
      <c r="U15" s="37"/>
      <c r="V15" s="37"/>
      <c r="W15" s="37"/>
      <c r="X15" s="37"/>
      <c r="Y15" s="37"/>
      <c r="Z15" s="37"/>
      <c r="AA15" s="37"/>
      <c r="AB15" s="37"/>
      <c r="AC15" s="37"/>
      <c r="AD15" s="37"/>
    </row>
    <row r="16" spans="1:30">
      <c r="G16" s="37"/>
      <c r="H16" s="37"/>
      <c r="I16" s="37"/>
      <c r="J16" s="37"/>
      <c r="K16" s="37"/>
      <c r="L16" s="37"/>
      <c r="M16" s="37"/>
      <c r="N16" s="37"/>
      <c r="O16" s="37"/>
      <c r="P16" s="37"/>
      <c r="Q16" s="37"/>
      <c r="R16" s="37"/>
      <c r="S16" s="37"/>
      <c r="T16" s="37"/>
      <c r="U16" s="37"/>
      <c r="V16" s="37"/>
      <c r="W16" s="37"/>
      <c r="X16" s="37"/>
      <c r="Y16" s="37"/>
      <c r="Z16" s="37"/>
      <c r="AA16" s="37"/>
      <c r="AB16" s="37"/>
      <c r="AC16" s="37"/>
      <c r="AD16" s="37"/>
    </row>
    <row r="17" spans="7:30">
      <c r="G17" s="37"/>
      <c r="H17" s="37"/>
      <c r="I17" s="37"/>
      <c r="J17" s="37"/>
      <c r="K17" s="37"/>
      <c r="L17" s="37"/>
      <c r="M17" s="37"/>
      <c r="N17" s="37"/>
      <c r="O17" s="37"/>
      <c r="P17" s="37"/>
      <c r="Q17" s="37"/>
      <c r="R17" s="37"/>
      <c r="S17" s="37"/>
      <c r="T17" s="37"/>
      <c r="U17" s="37"/>
      <c r="V17" s="37"/>
      <c r="W17" s="37"/>
      <c r="X17" s="37"/>
      <c r="Y17" s="37"/>
      <c r="Z17" s="37"/>
      <c r="AA17" s="37"/>
      <c r="AB17" s="37"/>
      <c r="AC17" s="37"/>
      <c r="AD17" s="37"/>
    </row>
    <row r="18" spans="7:30">
      <c r="G18" s="37"/>
      <c r="H18" s="37"/>
      <c r="I18" s="37"/>
      <c r="J18" s="37"/>
      <c r="K18" s="37"/>
      <c r="L18" s="37"/>
      <c r="M18" s="37"/>
      <c r="N18" s="37"/>
      <c r="O18" s="37"/>
      <c r="P18" s="37"/>
      <c r="Q18" s="37"/>
      <c r="R18" s="37"/>
      <c r="S18" s="37"/>
      <c r="T18" s="37"/>
      <c r="U18" s="37"/>
      <c r="V18" s="37"/>
      <c r="W18" s="37"/>
      <c r="X18" s="37"/>
      <c r="Y18" s="37"/>
      <c r="Z18" s="37"/>
      <c r="AA18" s="37"/>
      <c r="AB18" s="37"/>
      <c r="AC18" s="37"/>
      <c r="AD18" s="37"/>
    </row>
    <row r="19" spans="7:30">
      <c r="G19" s="37"/>
      <c r="H19" s="37"/>
      <c r="I19" s="37"/>
      <c r="J19" s="37"/>
      <c r="K19" s="37"/>
      <c r="L19" s="37"/>
      <c r="M19" s="37"/>
      <c r="N19" s="37"/>
      <c r="O19" s="37"/>
      <c r="P19" s="37"/>
      <c r="Q19" s="37"/>
      <c r="R19" s="37"/>
      <c r="S19" s="37"/>
      <c r="T19" s="37"/>
      <c r="U19" s="37"/>
      <c r="V19" s="37"/>
      <c r="W19" s="37"/>
      <c r="X19" s="37"/>
      <c r="Y19" s="37"/>
      <c r="Z19" s="37"/>
      <c r="AA19" s="37"/>
      <c r="AB19" s="37"/>
      <c r="AC19" s="37"/>
      <c r="AD19" s="37"/>
    </row>
    <row r="20" spans="7:30">
      <c r="G20" s="37"/>
      <c r="H20" s="37"/>
      <c r="I20" s="37"/>
      <c r="J20" s="37"/>
      <c r="K20" s="37"/>
      <c r="L20" s="37"/>
      <c r="M20" s="37"/>
      <c r="N20" s="37"/>
      <c r="O20" s="37"/>
      <c r="P20" s="37"/>
      <c r="Q20" s="37"/>
      <c r="R20" s="37"/>
      <c r="S20" s="37"/>
      <c r="T20" s="37"/>
      <c r="U20" s="37"/>
      <c r="V20" s="37"/>
      <c r="W20" s="37"/>
      <c r="X20" s="37"/>
      <c r="Y20" s="37"/>
      <c r="Z20" s="37"/>
      <c r="AA20" s="37"/>
      <c r="AB20" s="37"/>
      <c r="AC20" s="37"/>
      <c r="AD20" s="37"/>
    </row>
    <row r="21" spans="7:30">
      <c r="G21" s="37"/>
      <c r="H21" s="37"/>
      <c r="I21" s="37"/>
      <c r="J21" s="37"/>
      <c r="K21" s="37"/>
      <c r="L21" s="37"/>
      <c r="M21" s="37"/>
      <c r="N21" s="37"/>
      <c r="O21" s="37"/>
      <c r="P21" s="37"/>
      <c r="Q21" s="37"/>
      <c r="R21" s="37"/>
      <c r="S21" s="37"/>
      <c r="T21" s="37"/>
      <c r="U21" s="37"/>
      <c r="V21" s="37"/>
      <c r="W21" s="37"/>
      <c r="X21" s="37"/>
      <c r="Y21" s="37"/>
      <c r="Z21" s="37"/>
      <c r="AA21" s="37"/>
      <c r="AB21" s="37"/>
      <c r="AC21" s="37"/>
      <c r="AD21" s="37"/>
    </row>
    <row r="22" spans="7:30">
      <c r="G22" s="37"/>
      <c r="H22" s="37"/>
      <c r="I22" s="37"/>
      <c r="J22" s="37"/>
      <c r="K22" s="37"/>
      <c r="L22" s="37"/>
      <c r="M22" s="37"/>
      <c r="N22" s="37"/>
      <c r="O22" s="37"/>
      <c r="P22" s="37"/>
      <c r="Q22" s="37"/>
      <c r="R22" s="37"/>
      <c r="S22" s="37"/>
      <c r="T22" s="37"/>
      <c r="U22" s="37"/>
      <c r="V22" s="37"/>
      <c r="W22" s="37"/>
      <c r="X22" s="37"/>
      <c r="Y22" s="37"/>
      <c r="Z22" s="37"/>
      <c r="AA22" s="37"/>
      <c r="AB22" s="37"/>
      <c r="AC22" s="37"/>
      <c r="AD22" s="37"/>
    </row>
    <row r="23" spans="7:30">
      <c r="G23" s="37"/>
      <c r="H23" s="37"/>
      <c r="I23" s="37"/>
      <c r="J23" s="37"/>
      <c r="K23" s="37"/>
      <c r="L23" s="37"/>
      <c r="M23" s="37"/>
      <c r="N23" s="37"/>
      <c r="O23" s="37"/>
      <c r="P23" s="37"/>
      <c r="Q23" s="37"/>
      <c r="R23" s="37"/>
      <c r="S23" s="37"/>
      <c r="T23" s="37"/>
      <c r="U23" s="37"/>
      <c r="V23" s="37"/>
      <c r="W23" s="37"/>
      <c r="X23" s="37"/>
      <c r="Y23" s="37"/>
      <c r="Z23" s="37"/>
      <c r="AA23" s="37"/>
      <c r="AB23" s="37"/>
      <c r="AC23" s="37"/>
      <c r="AD23" s="37"/>
    </row>
    <row r="24" spans="7:30">
      <c r="G24" s="37"/>
      <c r="H24" s="37"/>
      <c r="I24" s="37"/>
      <c r="J24" s="37"/>
      <c r="K24" s="37"/>
      <c r="L24" s="37"/>
      <c r="M24" s="37"/>
      <c r="N24" s="37"/>
      <c r="O24" s="37"/>
      <c r="P24" s="37"/>
      <c r="Q24" s="37"/>
      <c r="R24" s="37"/>
      <c r="S24" s="37"/>
      <c r="T24" s="37"/>
      <c r="U24" s="37"/>
      <c r="V24" s="37"/>
      <c r="W24" s="37"/>
      <c r="X24" s="37"/>
      <c r="Y24" s="37"/>
      <c r="Z24" s="37"/>
      <c r="AA24" s="37"/>
      <c r="AB24" s="37"/>
      <c r="AC24" s="37"/>
      <c r="AD24" s="37"/>
    </row>
    <row r="25" spans="7:30">
      <c r="G25" s="37"/>
      <c r="H25" s="37"/>
      <c r="I25" s="37"/>
      <c r="J25" s="37"/>
      <c r="K25" s="37"/>
      <c r="L25" s="37"/>
      <c r="M25" s="37"/>
      <c r="N25" s="37"/>
      <c r="O25" s="37"/>
      <c r="P25" s="37"/>
      <c r="Q25" s="37"/>
      <c r="R25" s="37"/>
      <c r="S25" s="37"/>
      <c r="T25" s="37"/>
      <c r="U25" s="37"/>
      <c r="V25" s="37"/>
      <c r="W25" s="37"/>
      <c r="X25" s="37"/>
      <c r="Y25" s="37"/>
      <c r="Z25" s="37"/>
      <c r="AA25" s="37"/>
      <c r="AB25" s="37"/>
      <c r="AC25" s="37"/>
      <c r="AD25" s="37"/>
    </row>
  </sheetData>
  <sheetProtection algorithmName="SHA-512" hashValue="+P+TiZbP4D04aOAb8gbqpVYwmGogbw3PmRnxel29gnQRw8TvW53R9Txn9e5j3WF1H62qB58hwNPTeozaNwObZg==" saltValue="PTPFLvr+7RcOPx7OUPgCEQ==" spinCount="100000" sheet="1" objects="1" scenarios="1" autoFilter="0"/>
  <phoneticPr fontId="12" type="noConversion"/>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xr:uid="{44CB6ACB-E5EB-49C3-A606-886F2D434660}">
          <x14:formula1>
            <xm:f>Settings!$K$5:$K$12</xm:f>
          </x14:formula1>
          <xm:sqref>F5:F14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4:AG28"/>
  <sheetViews>
    <sheetView showGridLines="0" showRowColHeaders="0" zoomScale="140" zoomScaleNormal="140" workbookViewId="0">
      <pane ySplit="3" topLeftCell="A4" activePane="bottomLeft" state="frozen"/>
      <selection pane="bottomLeft" activeCell="C12" sqref="C12"/>
    </sheetView>
  </sheetViews>
  <sheetFormatPr defaultRowHeight="14.25"/>
  <cols>
    <col min="1" max="1" width="11.625" bestFit="1" customWidth="1"/>
    <col min="2" max="2" width="28" customWidth="1"/>
    <col min="3" max="3" width="10.625" customWidth="1"/>
    <col min="4" max="4" width="10.625" bestFit="1" customWidth="1"/>
    <col min="5" max="5" width="14.25" customWidth="1"/>
    <col min="6" max="6" width="10.375" customWidth="1"/>
    <col min="7" max="7" width="15.125" customWidth="1"/>
    <col min="8" max="8" width="15" customWidth="1"/>
    <col min="9" max="9" width="11.375" bestFit="1" customWidth="1"/>
    <col min="10" max="10" width="7.125" customWidth="1"/>
  </cols>
  <sheetData>
    <row r="4" spans="1:33" s="35" customFormat="1" ht="25.5">
      <c r="A4" s="32" t="s">
        <v>31</v>
      </c>
      <c r="B4" s="33" t="s">
        <v>32</v>
      </c>
      <c r="C4" s="33" t="s">
        <v>33</v>
      </c>
      <c r="D4" s="33" t="s">
        <v>34</v>
      </c>
      <c r="E4" s="33" t="s">
        <v>35</v>
      </c>
      <c r="F4" s="33" t="s">
        <v>130</v>
      </c>
      <c r="G4" s="33" t="s">
        <v>147</v>
      </c>
      <c r="H4" s="33" t="s">
        <v>148</v>
      </c>
      <c r="I4" s="33" t="s">
        <v>36</v>
      </c>
      <c r="J4" s="34" t="s">
        <v>30</v>
      </c>
    </row>
    <row r="5" spans="1:33">
      <c r="A5" s="23" t="s">
        <v>120</v>
      </c>
      <c r="B5" s="11" t="s">
        <v>131</v>
      </c>
      <c r="C5" s="11" t="s">
        <v>59</v>
      </c>
      <c r="D5" s="12">
        <v>82000</v>
      </c>
      <c r="E5" s="11" t="s">
        <v>134</v>
      </c>
      <c r="F5" s="11">
        <v>25</v>
      </c>
      <c r="G5" s="11">
        <v>0</v>
      </c>
      <c r="H5" s="11">
        <v>0</v>
      </c>
      <c r="I5" s="11" t="s">
        <v>61</v>
      </c>
      <c r="J5" s="11" t="s">
        <v>56</v>
      </c>
      <c r="K5" s="37"/>
      <c r="L5" s="37"/>
      <c r="M5" s="37"/>
      <c r="N5" s="37"/>
      <c r="O5" s="37"/>
      <c r="P5" s="37"/>
      <c r="Q5" s="37"/>
      <c r="R5" s="37"/>
      <c r="S5" s="37"/>
      <c r="T5" s="37"/>
      <c r="U5" s="37"/>
      <c r="V5" s="37"/>
      <c r="W5" s="37"/>
      <c r="X5" s="37"/>
      <c r="Y5" s="37"/>
      <c r="Z5" s="37"/>
      <c r="AA5" s="37"/>
      <c r="AB5" s="37"/>
      <c r="AC5" s="37"/>
      <c r="AD5" s="37"/>
      <c r="AE5" s="37"/>
      <c r="AF5" s="37"/>
      <c r="AG5" s="37"/>
    </row>
    <row r="6" spans="1:33">
      <c r="A6" s="23" t="s">
        <v>121</v>
      </c>
      <c r="B6" s="11" t="s">
        <v>132</v>
      </c>
      <c r="C6" s="11" t="s">
        <v>133</v>
      </c>
      <c r="D6" s="12">
        <v>2800</v>
      </c>
      <c r="E6" s="11" t="s">
        <v>137</v>
      </c>
      <c r="F6" s="11">
        <v>10</v>
      </c>
      <c r="G6" s="11">
        <v>0</v>
      </c>
      <c r="H6" s="11">
        <v>0</v>
      </c>
      <c r="I6" s="11" t="s">
        <v>61</v>
      </c>
      <c r="J6" s="11" t="s">
        <v>56</v>
      </c>
      <c r="K6" s="37"/>
      <c r="L6" s="37"/>
      <c r="M6" s="37"/>
      <c r="N6" s="37"/>
      <c r="O6" s="37"/>
      <c r="P6" s="37"/>
      <c r="Q6" s="37"/>
      <c r="R6" s="37"/>
      <c r="S6" s="37"/>
      <c r="T6" s="37"/>
      <c r="U6" s="37"/>
      <c r="V6" s="37"/>
      <c r="W6" s="37"/>
      <c r="X6" s="37"/>
      <c r="Y6" s="37"/>
      <c r="Z6" s="37"/>
      <c r="AA6" s="37"/>
      <c r="AB6" s="37"/>
      <c r="AC6" s="37"/>
      <c r="AD6" s="37"/>
      <c r="AE6" s="37"/>
      <c r="AF6" s="37"/>
      <c r="AG6" s="37"/>
    </row>
    <row r="7" spans="1:33">
      <c r="A7" s="23" t="s">
        <v>122</v>
      </c>
      <c r="B7" s="11" t="s">
        <v>138</v>
      </c>
      <c r="C7" s="11" t="s">
        <v>133</v>
      </c>
      <c r="D7" s="12">
        <v>850</v>
      </c>
      <c r="E7" s="11" t="s">
        <v>135</v>
      </c>
      <c r="F7" s="11">
        <v>10</v>
      </c>
      <c r="G7" s="11">
        <v>0</v>
      </c>
      <c r="H7" s="11">
        <v>0</v>
      </c>
      <c r="I7" s="11" t="s">
        <v>61</v>
      </c>
      <c r="J7" s="11" t="s">
        <v>56</v>
      </c>
      <c r="K7" s="37"/>
      <c r="L7" s="37"/>
      <c r="M7" s="37"/>
      <c r="N7" s="37"/>
      <c r="O7" s="37"/>
      <c r="P7" s="37"/>
      <c r="Q7" s="37"/>
      <c r="R7" s="37"/>
      <c r="S7" s="37"/>
      <c r="T7" s="37"/>
      <c r="U7" s="37"/>
      <c r="V7" s="37"/>
      <c r="W7" s="37"/>
      <c r="X7" s="37"/>
      <c r="Y7" s="37"/>
      <c r="Z7" s="37"/>
      <c r="AA7" s="37"/>
      <c r="AB7" s="37"/>
      <c r="AC7" s="37"/>
      <c r="AD7" s="37"/>
      <c r="AE7" s="37"/>
      <c r="AF7" s="37"/>
      <c r="AG7" s="37"/>
    </row>
    <row r="8" spans="1:33">
      <c r="A8" s="23" t="s">
        <v>123</v>
      </c>
      <c r="B8" s="11" t="s">
        <v>139</v>
      </c>
      <c r="C8" s="11" t="s">
        <v>133</v>
      </c>
      <c r="D8" s="12">
        <v>10000</v>
      </c>
      <c r="E8" s="11" t="s">
        <v>135</v>
      </c>
      <c r="F8" s="11">
        <v>40</v>
      </c>
      <c r="G8" s="11">
        <v>0</v>
      </c>
      <c r="H8" s="11">
        <v>0</v>
      </c>
      <c r="I8" s="11" t="s">
        <v>61</v>
      </c>
      <c r="J8" s="11" t="s">
        <v>56</v>
      </c>
      <c r="K8" s="37"/>
      <c r="L8" s="37"/>
      <c r="M8" s="37"/>
      <c r="N8" s="37"/>
      <c r="O8" s="37"/>
      <c r="P8" s="37"/>
      <c r="Q8" s="37"/>
      <c r="R8" s="37"/>
      <c r="S8" s="37"/>
      <c r="T8" s="37"/>
      <c r="U8" s="37"/>
      <c r="V8" s="37"/>
      <c r="W8" s="37"/>
      <c r="X8" s="37"/>
      <c r="Y8" s="37"/>
      <c r="Z8" s="37"/>
      <c r="AA8" s="37"/>
      <c r="AB8" s="37"/>
      <c r="AC8" s="37"/>
      <c r="AD8" s="37"/>
      <c r="AE8" s="37"/>
      <c r="AF8" s="37"/>
      <c r="AG8" s="37"/>
    </row>
    <row r="9" spans="1:33">
      <c r="A9" s="23" t="s">
        <v>124</v>
      </c>
      <c r="B9" s="11" t="s">
        <v>140</v>
      </c>
      <c r="C9" s="11" t="s">
        <v>59</v>
      </c>
      <c r="D9" s="12">
        <v>36000</v>
      </c>
      <c r="E9" s="11" t="s">
        <v>134</v>
      </c>
      <c r="F9" s="11">
        <v>25</v>
      </c>
      <c r="G9" s="11">
        <v>0</v>
      </c>
      <c r="H9" s="11">
        <v>0</v>
      </c>
      <c r="I9" s="11" t="s">
        <v>61</v>
      </c>
      <c r="J9" s="11" t="s">
        <v>56</v>
      </c>
      <c r="K9" s="37"/>
      <c r="L9" s="37"/>
      <c r="M9" s="37"/>
      <c r="N9" s="37"/>
      <c r="O9" s="37"/>
      <c r="P9" s="37"/>
      <c r="Q9" s="37"/>
      <c r="R9" s="37"/>
      <c r="S9" s="37"/>
      <c r="T9" s="37"/>
      <c r="U9" s="37"/>
      <c r="V9" s="37"/>
      <c r="W9" s="37"/>
      <c r="X9" s="37"/>
      <c r="Y9" s="37"/>
      <c r="Z9" s="37"/>
      <c r="AA9" s="37"/>
      <c r="AB9" s="37"/>
      <c r="AC9" s="37"/>
      <c r="AD9" s="37"/>
      <c r="AE9" s="37"/>
      <c r="AF9" s="37"/>
      <c r="AG9" s="37"/>
    </row>
    <row r="10" spans="1:33">
      <c r="A10" s="23" t="s">
        <v>125</v>
      </c>
      <c r="B10" s="11" t="s">
        <v>141</v>
      </c>
      <c r="C10" s="13" t="s">
        <v>59</v>
      </c>
      <c r="D10" s="12">
        <v>36000</v>
      </c>
      <c r="E10" s="11" t="s">
        <v>146</v>
      </c>
      <c r="F10" s="11">
        <v>40</v>
      </c>
      <c r="G10" s="11">
        <v>1</v>
      </c>
      <c r="H10" s="11">
        <v>100</v>
      </c>
      <c r="I10" s="11" t="s">
        <v>57</v>
      </c>
      <c r="J10" s="11" t="s">
        <v>60</v>
      </c>
      <c r="K10" s="37"/>
      <c r="L10" s="37"/>
      <c r="M10" s="37"/>
      <c r="N10" s="37"/>
      <c r="O10" s="37"/>
      <c r="P10" s="37"/>
      <c r="Q10" s="37"/>
      <c r="R10" s="37"/>
      <c r="S10" s="37"/>
      <c r="T10" s="37"/>
      <c r="U10" s="37"/>
      <c r="V10" s="37"/>
      <c r="W10" s="37"/>
      <c r="X10" s="37"/>
      <c r="Y10" s="37"/>
      <c r="Z10" s="37"/>
      <c r="AA10" s="37"/>
      <c r="AB10" s="37"/>
      <c r="AC10" s="37"/>
      <c r="AD10" s="37"/>
      <c r="AE10" s="37"/>
      <c r="AF10" s="37"/>
      <c r="AG10" s="37"/>
    </row>
    <row r="11" spans="1:33">
      <c r="A11" s="23" t="s">
        <v>126</v>
      </c>
      <c r="B11" s="11" t="s">
        <v>142</v>
      </c>
      <c r="C11" s="11" t="s">
        <v>59</v>
      </c>
      <c r="D11" s="12">
        <v>10000</v>
      </c>
      <c r="E11" s="11" t="s">
        <v>134</v>
      </c>
      <c r="F11" s="11">
        <v>25</v>
      </c>
      <c r="G11" s="11">
        <v>0</v>
      </c>
      <c r="H11" s="11">
        <v>0</v>
      </c>
      <c r="I11" s="11" t="s">
        <v>61</v>
      </c>
      <c r="J11" s="11" t="s">
        <v>56</v>
      </c>
      <c r="K11" s="37"/>
      <c r="L11" s="37"/>
      <c r="M11" s="37"/>
      <c r="N11" s="37"/>
      <c r="O11" s="37"/>
      <c r="P11" s="37"/>
      <c r="Q11" s="37"/>
      <c r="R11" s="37"/>
      <c r="S11" s="37"/>
      <c r="T11" s="37"/>
      <c r="U11" s="37"/>
      <c r="V11" s="37"/>
      <c r="W11" s="37"/>
      <c r="X11" s="37"/>
      <c r="Y11" s="37"/>
      <c r="Z11" s="37"/>
      <c r="AA11" s="37"/>
      <c r="AB11" s="37"/>
      <c r="AC11" s="37"/>
      <c r="AD11" s="37"/>
      <c r="AE11" s="37"/>
      <c r="AF11" s="37"/>
      <c r="AG11" s="37"/>
    </row>
    <row r="12" spans="1:33">
      <c r="A12" s="23" t="s">
        <v>127</v>
      </c>
      <c r="B12" s="11" t="s">
        <v>143</v>
      </c>
      <c r="C12" s="11" t="s">
        <v>59</v>
      </c>
      <c r="D12" s="12">
        <v>105000</v>
      </c>
      <c r="E12" s="11" t="s">
        <v>135</v>
      </c>
      <c r="F12" s="11">
        <v>10</v>
      </c>
      <c r="G12" s="11">
        <v>0</v>
      </c>
      <c r="H12" s="11">
        <v>0</v>
      </c>
      <c r="I12" s="11" t="s">
        <v>61</v>
      </c>
      <c r="J12" s="11" t="s">
        <v>56</v>
      </c>
      <c r="K12" s="37"/>
      <c r="L12" s="37"/>
      <c r="M12" s="37"/>
      <c r="N12" s="37"/>
      <c r="O12" s="37"/>
      <c r="P12" s="37"/>
      <c r="Q12" s="37"/>
      <c r="R12" s="37"/>
      <c r="S12" s="37"/>
      <c r="T12" s="37"/>
      <c r="U12" s="37"/>
      <c r="V12" s="37"/>
      <c r="W12" s="37"/>
      <c r="X12" s="37"/>
      <c r="Y12" s="37"/>
      <c r="Z12" s="37"/>
      <c r="AA12" s="37"/>
      <c r="AB12" s="37"/>
      <c r="AC12" s="37"/>
      <c r="AD12" s="37"/>
      <c r="AE12" s="37"/>
      <c r="AF12" s="37"/>
      <c r="AG12" s="37"/>
    </row>
    <row r="13" spans="1:33">
      <c r="A13" s="23" t="s">
        <v>128</v>
      </c>
      <c r="B13" s="11" t="s">
        <v>144</v>
      </c>
      <c r="C13" s="11" t="s">
        <v>133</v>
      </c>
      <c r="D13" s="12">
        <v>3200</v>
      </c>
      <c r="E13" s="11" t="s">
        <v>134</v>
      </c>
      <c r="F13" s="11">
        <v>8</v>
      </c>
      <c r="G13" s="11">
        <v>0</v>
      </c>
      <c r="H13" s="11">
        <v>0</v>
      </c>
      <c r="I13" s="11" t="s">
        <v>61</v>
      </c>
      <c r="J13" s="11" t="s">
        <v>56</v>
      </c>
      <c r="K13" s="37"/>
      <c r="L13" s="37"/>
      <c r="M13" s="37"/>
      <c r="N13" s="37"/>
      <c r="O13" s="37"/>
      <c r="P13" s="37"/>
      <c r="Q13" s="37"/>
      <c r="R13" s="37"/>
      <c r="S13" s="37"/>
      <c r="T13" s="37"/>
      <c r="U13" s="37"/>
      <c r="V13" s="37"/>
      <c r="W13" s="37"/>
      <c r="X13" s="37"/>
      <c r="Y13" s="37"/>
      <c r="Z13" s="37"/>
      <c r="AA13" s="37"/>
      <c r="AB13" s="37"/>
      <c r="AC13" s="37"/>
      <c r="AD13" s="37"/>
      <c r="AE13" s="37"/>
      <c r="AF13" s="37"/>
      <c r="AG13" s="37"/>
    </row>
    <row r="14" spans="1:33">
      <c r="A14" s="23" t="s">
        <v>129</v>
      </c>
      <c r="B14" s="11" t="s">
        <v>145</v>
      </c>
      <c r="C14" s="11" t="s">
        <v>133</v>
      </c>
      <c r="D14" s="12">
        <v>2920</v>
      </c>
      <c r="E14" s="11" t="s">
        <v>149</v>
      </c>
      <c r="F14" s="11">
        <v>22.3</v>
      </c>
      <c r="G14" s="11">
        <v>0.9</v>
      </c>
      <c r="H14" s="11">
        <v>50</v>
      </c>
      <c r="I14" s="11" t="s">
        <v>57</v>
      </c>
      <c r="J14" s="11" t="s">
        <v>56</v>
      </c>
      <c r="K14" s="37"/>
      <c r="L14" s="37"/>
      <c r="M14" s="37"/>
      <c r="N14" s="37"/>
      <c r="O14" s="37"/>
      <c r="P14" s="37"/>
      <c r="Q14" s="37"/>
      <c r="R14" s="37"/>
      <c r="S14" s="37"/>
      <c r="T14" s="37"/>
      <c r="U14" s="37"/>
      <c r="V14" s="37"/>
      <c r="W14" s="37"/>
      <c r="X14" s="37"/>
      <c r="Y14" s="37"/>
      <c r="Z14" s="37"/>
      <c r="AA14" s="37"/>
      <c r="AB14" s="37"/>
      <c r="AC14" s="37"/>
      <c r="AD14" s="37"/>
      <c r="AE14" s="37"/>
      <c r="AF14" s="37"/>
      <c r="AG14" s="37"/>
    </row>
    <row r="15" spans="1:33">
      <c r="A15" s="23" t="s">
        <v>219</v>
      </c>
      <c r="B15" s="11" t="s">
        <v>220</v>
      </c>
      <c r="C15" s="11">
        <v>1</v>
      </c>
      <c r="D15" s="12">
        <v>3200</v>
      </c>
      <c r="E15" s="11" t="s">
        <v>149</v>
      </c>
      <c r="F15" s="31">
        <v>22.3</v>
      </c>
      <c r="G15" s="31">
        <v>0.9</v>
      </c>
      <c r="H15" s="31">
        <v>50</v>
      </c>
      <c r="I15" s="11" t="s">
        <v>57</v>
      </c>
      <c r="J15" s="11" t="s">
        <v>56</v>
      </c>
      <c r="K15" s="37"/>
      <c r="L15" s="37"/>
      <c r="M15" s="37"/>
      <c r="N15" s="37"/>
      <c r="O15" s="37"/>
      <c r="P15" s="37"/>
      <c r="Q15" s="37"/>
      <c r="R15" s="37"/>
      <c r="S15" s="37"/>
      <c r="T15" s="37"/>
      <c r="U15" s="37"/>
      <c r="V15" s="37"/>
      <c r="W15" s="37"/>
      <c r="X15" s="37"/>
      <c r="Y15" s="37"/>
      <c r="Z15" s="37"/>
      <c r="AA15" s="37"/>
      <c r="AB15" s="37"/>
      <c r="AC15" s="37"/>
      <c r="AD15" s="37"/>
      <c r="AE15" s="37"/>
      <c r="AF15" s="37"/>
      <c r="AG15" s="37"/>
    </row>
    <row r="16" spans="1:33">
      <c r="K16" s="37"/>
      <c r="L16" s="37"/>
      <c r="M16" s="37"/>
      <c r="N16" s="37"/>
      <c r="O16" s="37"/>
      <c r="P16" s="37"/>
      <c r="Q16" s="37"/>
      <c r="R16" s="37"/>
      <c r="S16" s="37"/>
      <c r="T16" s="37"/>
      <c r="U16" s="37"/>
      <c r="V16" s="37"/>
      <c r="W16" s="37"/>
      <c r="X16" s="37"/>
      <c r="Y16" s="37"/>
      <c r="Z16" s="37"/>
      <c r="AA16" s="37"/>
      <c r="AB16" s="37"/>
      <c r="AC16" s="37"/>
      <c r="AD16" s="37"/>
      <c r="AE16" s="37"/>
      <c r="AF16" s="37"/>
      <c r="AG16" s="37"/>
    </row>
    <row r="17" spans="11:33">
      <c r="K17" s="37"/>
      <c r="L17" s="37"/>
      <c r="M17" s="37"/>
      <c r="N17" s="37"/>
      <c r="O17" s="37"/>
      <c r="P17" s="37"/>
      <c r="Q17" s="37"/>
      <c r="R17" s="37"/>
      <c r="S17" s="37"/>
      <c r="T17" s="37"/>
      <c r="U17" s="37"/>
      <c r="V17" s="37"/>
      <c r="W17" s="37"/>
      <c r="X17" s="37"/>
      <c r="Y17" s="37"/>
      <c r="Z17" s="37"/>
      <c r="AA17" s="37"/>
      <c r="AB17" s="37"/>
      <c r="AC17" s="37"/>
      <c r="AD17" s="37"/>
      <c r="AE17" s="37"/>
      <c r="AF17" s="37"/>
      <c r="AG17" s="37"/>
    </row>
    <row r="18" spans="11:33">
      <c r="K18" s="37"/>
      <c r="L18" s="37"/>
      <c r="M18" s="37"/>
      <c r="N18" s="37"/>
      <c r="O18" s="37"/>
      <c r="P18" s="37"/>
      <c r="Q18" s="37"/>
      <c r="R18" s="37"/>
      <c r="S18" s="37"/>
      <c r="T18" s="37"/>
      <c r="U18" s="37"/>
      <c r="V18" s="37"/>
      <c r="W18" s="37"/>
      <c r="X18" s="37"/>
      <c r="Y18" s="37"/>
      <c r="Z18" s="37"/>
      <c r="AA18" s="37"/>
      <c r="AB18" s="37"/>
      <c r="AC18" s="37"/>
      <c r="AD18" s="37"/>
      <c r="AE18" s="37"/>
      <c r="AF18" s="37"/>
      <c r="AG18" s="37"/>
    </row>
    <row r="19" spans="11:33">
      <c r="K19" s="37"/>
      <c r="L19" s="37"/>
      <c r="M19" s="37"/>
      <c r="N19" s="37"/>
      <c r="O19" s="37"/>
      <c r="P19" s="37"/>
      <c r="Q19" s="37"/>
      <c r="R19" s="37"/>
      <c r="S19" s="37"/>
      <c r="T19" s="37"/>
      <c r="U19" s="37"/>
      <c r="V19" s="37"/>
      <c r="W19" s="37"/>
      <c r="X19" s="37"/>
      <c r="Y19" s="37"/>
      <c r="Z19" s="37"/>
      <c r="AA19" s="37"/>
      <c r="AB19" s="37"/>
      <c r="AC19" s="37"/>
      <c r="AD19" s="37"/>
      <c r="AE19" s="37"/>
      <c r="AF19" s="37"/>
      <c r="AG19" s="37"/>
    </row>
    <row r="20" spans="11:33">
      <c r="K20" s="37"/>
      <c r="L20" s="37"/>
      <c r="M20" s="37"/>
      <c r="N20" s="37"/>
      <c r="O20" s="37"/>
      <c r="P20" s="37"/>
      <c r="Q20" s="37"/>
      <c r="R20" s="37"/>
      <c r="S20" s="37"/>
      <c r="T20" s="37"/>
      <c r="U20" s="37"/>
      <c r="V20" s="37"/>
      <c r="W20" s="37"/>
      <c r="X20" s="37"/>
      <c r="Y20" s="37"/>
      <c r="Z20" s="37"/>
      <c r="AA20" s="37"/>
      <c r="AB20" s="37"/>
      <c r="AC20" s="37"/>
      <c r="AD20" s="37"/>
      <c r="AE20" s="37"/>
      <c r="AF20" s="37"/>
      <c r="AG20" s="37"/>
    </row>
    <row r="21" spans="11:33">
      <c r="K21" s="37"/>
      <c r="L21" s="37"/>
      <c r="M21" s="37"/>
      <c r="N21" s="37"/>
      <c r="O21" s="37"/>
      <c r="P21" s="37"/>
      <c r="Q21" s="37"/>
      <c r="R21" s="37"/>
      <c r="S21" s="37"/>
      <c r="T21" s="37"/>
      <c r="U21" s="37"/>
      <c r="V21" s="37"/>
      <c r="W21" s="37"/>
      <c r="X21" s="37"/>
      <c r="Y21" s="37"/>
      <c r="Z21" s="37"/>
      <c r="AA21" s="37"/>
      <c r="AB21" s="37"/>
      <c r="AC21" s="37"/>
      <c r="AD21" s="37"/>
      <c r="AE21" s="37"/>
      <c r="AF21" s="37"/>
      <c r="AG21" s="37"/>
    </row>
    <row r="22" spans="11:33">
      <c r="K22" s="37"/>
      <c r="L22" s="37"/>
      <c r="M22" s="37"/>
      <c r="N22" s="37"/>
      <c r="O22" s="37"/>
      <c r="P22" s="37"/>
      <c r="Q22" s="37"/>
      <c r="R22" s="37"/>
      <c r="S22" s="37"/>
      <c r="T22" s="37"/>
      <c r="U22" s="37"/>
      <c r="V22" s="37"/>
      <c r="W22" s="37"/>
      <c r="X22" s="37"/>
      <c r="Y22" s="37"/>
      <c r="Z22" s="37"/>
      <c r="AA22" s="37"/>
      <c r="AB22" s="37"/>
      <c r="AC22" s="37"/>
      <c r="AD22" s="37"/>
      <c r="AE22" s="37"/>
      <c r="AF22" s="37"/>
      <c r="AG22" s="37"/>
    </row>
    <row r="23" spans="11:33">
      <c r="K23" s="37"/>
      <c r="L23" s="37"/>
      <c r="M23" s="37"/>
      <c r="N23" s="37"/>
      <c r="O23" s="37"/>
      <c r="P23" s="37"/>
      <c r="Q23" s="37"/>
      <c r="R23" s="37"/>
      <c r="S23" s="37"/>
      <c r="T23" s="37"/>
      <c r="U23" s="37"/>
      <c r="V23" s="37"/>
      <c r="W23" s="37"/>
      <c r="X23" s="37"/>
      <c r="Y23" s="37"/>
      <c r="Z23" s="37"/>
      <c r="AA23" s="37"/>
      <c r="AB23" s="37"/>
      <c r="AC23" s="37"/>
      <c r="AD23" s="37"/>
      <c r="AE23" s="37"/>
      <c r="AF23" s="37"/>
      <c r="AG23" s="37"/>
    </row>
    <row r="24" spans="11:33">
      <c r="K24" s="37"/>
      <c r="L24" s="37"/>
      <c r="M24" s="37"/>
      <c r="N24" s="37"/>
      <c r="O24" s="37"/>
      <c r="P24" s="37"/>
      <c r="Q24" s="37"/>
      <c r="R24" s="37"/>
      <c r="S24" s="37"/>
      <c r="T24" s="37"/>
      <c r="U24" s="37"/>
      <c r="V24" s="37"/>
      <c r="W24" s="37"/>
      <c r="X24" s="37"/>
      <c r="Y24" s="37"/>
      <c r="Z24" s="37"/>
      <c r="AA24" s="37"/>
      <c r="AB24" s="37"/>
      <c r="AC24" s="37"/>
      <c r="AD24" s="37"/>
      <c r="AE24" s="37"/>
      <c r="AF24" s="37"/>
      <c r="AG24" s="37"/>
    </row>
    <row r="25" spans="11:33">
      <c r="K25" s="37"/>
      <c r="L25" s="37"/>
      <c r="M25" s="37"/>
      <c r="N25" s="37"/>
      <c r="O25" s="37"/>
      <c r="P25" s="37"/>
      <c r="Q25" s="37"/>
      <c r="R25" s="37"/>
      <c r="S25" s="37"/>
      <c r="T25" s="37"/>
      <c r="U25" s="37"/>
      <c r="V25" s="37"/>
      <c r="W25" s="37"/>
      <c r="X25" s="37"/>
      <c r="Y25" s="37"/>
      <c r="Z25" s="37"/>
      <c r="AA25" s="37"/>
      <c r="AB25" s="37"/>
      <c r="AC25" s="37"/>
      <c r="AD25" s="37"/>
      <c r="AE25" s="37"/>
      <c r="AF25" s="37"/>
      <c r="AG25" s="37"/>
    </row>
    <row r="26" spans="11:33">
      <c r="K26" s="37"/>
      <c r="L26" s="37"/>
      <c r="M26" s="37"/>
      <c r="N26" s="37"/>
      <c r="O26" s="37"/>
      <c r="P26" s="37"/>
      <c r="Q26" s="37"/>
      <c r="R26" s="37"/>
      <c r="S26" s="37"/>
      <c r="T26" s="37"/>
      <c r="U26" s="37"/>
      <c r="V26" s="37"/>
      <c r="W26" s="37"/>
      <c r="X26" s="37"/>
      <c r="Y26" s="37"/>
      <c r="Z26" s="37"/>
      <c r="AA26" s="37"/>
      <c r="AB26" s="37"/>
      <c r="AC26" s="37"/>
      <c r="AD26" s="37"/>
      <c r="AE26" s="37"/>
      <c r="AF26" s="37"/>
      <c r="AG26" s="37"/>
    </row>
    <row r="27" spans="11:33">
      <c r="K27" s="37"/>
      <c r="L27" s="37"/>
      <c r="M27" s="37"/>
      <c r="N27" s="37"/>
      <c r="O27" s="37"/>
      <c r="P27" s="37"/>
      <c r="Q27" s="37"/>
      <c r="R27" s="37"/>
      <c r="S27" s="37"/>
      <c r="T27" s="37"/>
      <c r="U27" s="37"/>
      <c r="V27" s="37"/>
      <c r="W27" s="37"/>
      <c r="X27" s="37"/>
      <c r="Y27" s="37"/>
      <c r="Z27" s="37"/>
      <c r="AA27" s="37"/>
      <c r="AB27" s="37"/>
      <c r="AC27" s="37"/>
      <c r="AD27" s="37"/>
      <c r="AE27" s="37"/>
      <c r="AF27" s="37"/>
      <c r="AG27" s="37"/>
    </row>
    <row r="28" spans="11:33">
      <c r="K28" s="37"/>
      <c r="L28" s="37"/>
      <c r="M28" s="37"/>
      <c r="N28" s="37"/>
      <c r="O28" s="37"/>
      <c r="P28" s="37"/>
      <c r="Q28" s="37"/>
      <c r="R28" s="37"/>
      <c r="S28" s="37"/>
      <c r="T28" s="37"/>
      <c r="U28" s="37"/>
      <c r="V28" s="37"/>
      <c r="W28" s="37"/>
      <c r="X28" s="37"/>
      <c r="Y28" s="37"/>
      <c r="Z28" s="37"/>
      <c r="AA28" s="37"/>
      <c r="AB28" s="37"/>
      <c r="AC28" s="37"/>
      <c r="AD28" s="37"/>
      <c r="AE28" s="37"/>
      <c r="AF28" s="37"/>
      <c r="AG28" s="37"/>
    </row>
  </sheetData>
  <sheetProtection algorithmName="SHA-512" hashValue="YuwznvuJz0rcQyITX0wBLudoZcm9T/gkvUyIvDPPiaYzJF8L+KmXarcVsndV6qYaj95LhiWMzCCG85/5OUpW7A==" saltValue="nn5bs9EU36YHP7Nv6Nts9A==" spinCount="100000" sheet="1" objects="1" scenarios="1" autoFilter="0"/>
  <phoneticPr fontId="12" type="noConversion"/>
  <dataValidations count="1">
    <dataValidation type="decimal" allowBlank="1" showInputMessage="1" showErrorMessage="1" sqref="F5:H15" xr:uid="{2D98EA9F-10AB-4FD0-88E3-F57579C9A492}">
      <formula1>0</formula1>
      <formula2>150</formula2>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4">
        <x14:dataValidation type="list" xr:uid="{A4A78ACD-4FF9-4477-BA14-85BDE51A3136}">
          <x14:formula1>
            <xm:f>Settings!$L$5:$L$10</xm:f>
          </x14:formula1>
          <xm:sqref>I5:I15</xm:sqref>
        </x14:dataValidation>
        <x14:dataValidation type="list" allowBlank="1" showInputMessage="1" showErrorMessage="1" xr:uid="{BF28B08B-16BF-4724-AF97-34252322F4A8}">
          <x14:formula1>
            <xm:f>Settings!$J$5:$J$12</xm:f>
          </x14:formula1>
          <xm:sqref>E5:E15</xm:sqref>
        </x14:dataValidation>
        <x14:dataValidation type="list" allowBlank="1" showInputMessage="1" showErrorMessage="1" xr:uid="{57DCD135-3A04-45C6-BF87-EB4F18F39FFF}">
          <x14:formula1>
            <xm:f>Settings!$I$5:$I$12</xm:f>
          </x14:formula1>
          <xm:sqref>C5:C15</xm:sqref>
        </x14:dataValidation>
        <x14:dataValidation type="list" allowBlank="1" showInputMessage="1" showErrorMessage="1" xr:uid="{6B457623-DA8C-476E-BD66-21669C8C00AD}">
          <x14:formula1>
            <xm:f>Settings!$K$5:$K$12</xm:f>
          </x14:formula1>
          <xm:sqref>J5:J15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E47"/>
  <sheetViews>
    <sheetView showGridLines="0" showRowColHeaders="0" zoomScale="110" zoomScaleNormal="110" workbookViewId="0">
      <pane xSplit="1" ySplit="3" topLeftCell="B4" activePane="bottomRight" state="frozen"/>
      <selection pane="topRight" activeCell="B1" sqref="B1"/>
      <selection pane="bottomLeft" activeCell="A4" sqref="A4"/>
      <selection pane="bottomRight" activeCell="AD13" sqref="AD13"/>
    </sheetView>
  </sheetViews>
  <sheetFormatPr defaultRowHeight="14.25"/>
  <cols>
    <col min="1" max="1" width="20" customWidth="1"/>
    <col min="2" max="2" width="13" customWidth="1"/>
    <col min="3" max="3" width="16" customWidth="1"/>
    <col min="4" max="4" width="25" customWidth="1"/>
    <col min="5" max="5" width="18" customWidth="1"/>
    <col min="6" max="6" width="30" customWidth="1"/>
    <col min="7" max="7" width="16" customWidth="1"/>
    <col min="8" max="8" width="11" customWidth="1"/>
    <col min="9" max="9" width="16" customWidth="1"/>
    <col min="10" max="10" width="25" customWidth="1"/>
    <col min="11" max="11" width="14" customWidth="1"/>
    <col min="12" max="14" width="15" customWidth="1"/>
    <col min="15" max="15" width="12" customWidth="1"/>
    <col min="16" max="26" width="15" customWidth="1"/>
    <col min="27" max="27" width="18" customWidth="1"/>
    <col min="28" max="28" width="30" customWidth="1"/>
    <col min="29" max="30" width="19" customWidth="1"/>
    <col min="31" max="31" width="15.5" bestFit="1" customWidth="1"/>
  </cols>
  <sheetData>
    <row r="1" spans="1:31" ht="14.25" customHeight="1">
      <c r="A1" s="177" t="s">
        <v>37</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row>
    <row r="2" spans="1:31" ht="14.25" customHeight="1">
      <c r="A2" s="178"/>
      <c r="B2" s="178"/>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row>
    <row r="3" spans="1:31" ht="25.5">
      <c r="A3" s="147" t="s">
        <v>6</v>
      </c>
      <c r="B3" s="148" t="s">
        <v>5</v>
      </c>
      <c r="C3" s="148" t="s">
        <v>29</v>
      </c>
      <c r="D3" s="173" t="s">
        <v>14</v>
      </c>
      <c r="E3" s="148" t="s">
        <v>38</v>
      </c>
      <c r="F3" s="173" t="s">
        <v>39</v>
      </c>
      <c r="G3" s="173" t="s">
        <v>40</v>
      </c>
      <c r="H3" s="148" t="s">
        <v>41</v>
      </c>
      <c r="I3" s="148" t="s">
        <v>31</v>
      </c>
      <c r="J3" s="173" t="s">
        <v>32</v>
      </c>
      <c r="K3" s="148" t="s">
        <v>42</v>
      </c>
      <c r="L3" s="148" t="s">
        <v>43</v>
      </c>
      <c r="M3" s="148" t="s">
        <v>44</v>
      </c>
      <c r="N3" s="148" t="s">
        <v>45</v>
      </c>
      <c r="O3" s="148" t="s">
        <v>46</v>
      </c>
      <c r="P3" s="174" t="s">
        <v>20</v>
      </c>
      <c r="Q3" s="148" t="s">
        <v>150</v>
      </c>
      <c r="R3" s="174" t="s">
        <v>47</v>
      </c>
      <c r="S3" s="174" t="s">
        <v>23</v>
      </c>
      <c r="T3" s="174" t="s">
        <v>48</v>
      </c>
      <c r="U3" s="174" t="s">
        <v>25</v>
      </c>
      <c r="V3" s="148" t="s">
        <v>26</v>
      </c>
      <c r="W3" s="148" t="s">
        <v>27</v>
      </c>
      <c r="X3" s="174" t="s">
        <v>8</v>
      </c>
      <c r="Y3" s="174" t="s">
        <v>9</v>
      </c>
      <c r="Z3" s="174" t="s">
        <v>10</v>
      </c>
      <c r="AA3" s="175" t="s">
        <v>172</v>
      </c>
      <c r="AB3" s="173" t="s">
        <v>28</v>
      </c>
      <c r="AC3" s="173" t="s">
        <v>49</v>
      </c>
      <c r="AD3" s="176" t="s">
        <v>50</v>
      </c>
      <c r="AE3" s="149" t="s">
        <v>51</v>
      </c>
    </row>
    <row r="4" spans="1:31">
      <c r="A4" s="159" t="s">
        <v>165</v>
      </c>
      <c r="B4" s="139">
        <v>46210</v>
      </c>
      <c r="C4" s="159" t="s">
        <v>84</v>
      </c>
      <c r="D4" s="161" t="s">
        <v>85</v>
      </c>
      <c r="E4" s="162" t="s">
        <v>86</v>
      </c>
      <c r="F4" s="167" t="s">
        <v>91</v>
      </c>
      <c r="G4" s="167" t="s">
        <v>87</v>
      </c>
      <c r="H4" s="169">
        <v>1</v>
      </c>
      <c r="I4" s="159" t="s">
        <v>123</v>
      </c>
      <c r="J4" s="167" t="s">
        <v>139</v>
      </c>
      <c r="K4" s="169">
        <v>23</v>
      </c>
      <c r="L4" s="167" t="s">
        <v>135</v>
      </c>
      <c r="M4" s="169">
        <v>570</v>
      </c>
      <c r="N4" s="169">
        <v>570</v>
      </c>
      <c r="O4" s="167" t="s">
        <v>133</v>
      </c>
      <c r="P4" s="169">
        <v>5000</v>
      </c>
      <c r="Q4" s="169">
        <v>0</v>
      </c>
      <c r="R4" s="169">
        <v>2850000</v>
      </c>
      <c r="S4" s="169">
        <v>10317771.25</v>
      </c>
      <c r="T4" s="169">
        <v>0</v>
      </c>
      <c r="U4" s="169">
        <v>0</v>
      </c>
      <c r="V4" s="169">
        <v>0</v>
      </c>
      <c r="W4" s="169">
        <v>0</v>
      </c>
      <c r="X4" s="169">
        <v>10317771.25</v>
      </c>
      <c r="Y4" s="169">
        <v>2900000</v>
      </c>
      <c r="Z4" s="169">
        <v>7417771.25</v>
      </c>
      <c r="AA4" s="145">
        <v>46230</v>
      </c>
      <c r="AB4" s="167" t="s">
        <v>164</v>
      </c>
      <c r="AC4" s="163"/>
      <c r="AD4" s="146">
        <v>46219.807002314818</v>
      </c>
      <c r="AE4" s="146">
        <v>46230.859479166669</v>
      </c>
    </row>
    <row r="5" spans="1:31">
      <c r="A5" s="159" t="s">
        <v>165</v>
      </c>
      <c r="B5" s="139">
        <v>46219</v>
      </c>
      <c r="C5" s="159" t="s">
        <v>84</v>
      </c>
      <c r="D5" s="161" t="s">
        <v>85</v>
      </c>
      <c r="E5" s="162" t="s">
        <v>86</v>
      </c>
      <c r="F5" s="167" t="s">
        <v>91</v>
      </c>
      <c r="G5" s="167" t="s">
        <v>87</v>
      </c>
      <c r="H5" s="169">
        <v>2</v>
      </c>
      <c r="I5" s="159" t="s">
        <v>121</v>
      </c>
      <c r="J5" s="167" t="s">
        <v>132</v>
      </c>
      <c r="K5" s="169">
        <v>22</v>
      </c>
      <c r="L5" s="167" t="s">
        <v>137</v>
      </c>
      <c r="M5" s="169">
        <v>220</v>
      </c>
      <c r="N5" s="169">
        <v>220</v>
      </c>
      <c r="O5" s="167" t="s">
        <v>133</v>
      </c>
      <c r="P5" s="169">
        <v>2000</v>
      </c>
      <c r="Q5" s="169">
        <v>0</v>
      </c>
      <c r="R5" s="169">
        <v>440000</v>
      </c>
      <c r="S5" s="169">
        <v>10317771.25</v>
      </c>
      <c r="T5" s="169">
        <v>0</v>
      </c>
      <c r="U5" s="169">
        <v>0</v>
      </c>
      <c r="V5" s="169">
        <v>0</v>
      </c>
      <c r="W5" s="169">
        <v>0</v>
      </c>
      <c r="X5" s="169">
        <v>10317771.25</v>
      </c>
      <c r="Y5" s="169">
        <v>2900000</v>
      </c>
      <c r="Z5" s="169">
        <v>7417771.25</v>
      </c>
      <c r="AA5" s="145">
        <v>46230</v>
      </c>
      <c r="AB5" s="167" t="s">
        <v>164</v>
      </c>
      <c r="AC5" s="163"/>
      <c r="AD5" s="146">
        <v>46219.807002314818</v>
      </c>
      <c r="AE5" s="146">
        <v>46230.859479166669</v>
      </c>
    </row>
    <row r="6" spans="1:31">
      <c r="A6" s="159" t="s">
        <v>165</v>
      </c>
      <c r="B6" s="139">
        <v>46219</v>
      </c>
      <c r="C6" s="159" t="s">
        <v>84</v>
      </c>
      <c r="D6" s="161" t="s">
        <v>85</v>
      </c>
      <c r="E6" s="162" t="s">
        <v>86</v>
      </c>
      <c r="F6" s="167" t="s">
        <v>91</v>
      </c>
      <c r="G6" s="167" t="s">
        <v>87</v>
      </c>
      <c r="H6" s="169">
        <v>3</v>
      </c>
      <c r="I6" s="159" t="s">
        <v>122</v>
      </c>
      <c r="J6" s="167" t="s">
        <v>138</v>
      </c>
      <c r="K6" s="169">
        <v>3</v>
      </c>
      <c r="L6" s="167" t="s">
        <v>135</v>
      </c>
      <c r="M6" s="169">
        <v>30</v>
      </c>
      <c r="N6" s="169">
        <v>30</v>
      </c>
      <c r="O6" s="167" t="s">
        <v>133</v>
      </c>
      <c r="P6" s="169">
        <v>5200</v>
      </c>
      <c r="Q6" s="169">
        <v>0</v>
      </c>
      <c r="R6" s="169">
        <v>156000</v>
      </c>
      <c r="S6" s="169">
        <v>10317771.25</v>
      </c>
      <c r="T6" s="169">
        <v>0</v>
      </c>
      <c r="U6" s="169">
        <v>0</v>
      </c>
      <c r="V6" s="169">
        <v>0</v>
      </c>
      <c r="W6" s="169">
        <v>0</v>
      </c>
      <c r="X6" s="169">
        <v>10317771.25</v>
      </c>
      <c r="Y6" s="169">
        <v>2900000</v>
      </c>
      <c r="Z6" s="169">
        <v>7417771.25</v>
      </c>
      <c r="AA6" s="145">
        <v>46230</v>
      </c>
      <c r="AB6" s="167" t="s">
        <v>164</v>
      </c>
      <c r="AC6" s="163"/>
      <c r="AD6" s="146">
        <v>46219.807002314818</v>
      </c>
      <c r="AE6" s="146">
        <v>46230.859479166669</v>
      </c>
    </row>
    <row r="7" spans="1:31">
      <c r="A7" s="159" t="s">
        <v>165</v>
      </c>
      <c r="B7" s="139">
        <v>46219</v>
      </c>
      <c r="C7" s="159" t="s">
        <v>84</v>
      </c>
      <c r="D7" s="161" t="s">
        <v>85</v>
      </c>
      <c r="E7" s="162" t="s">
        <v>86</v>
      </c>
      <c r="F7" s="167" t="s">
        <v>91</v>
      </c>
      <c r="G7" s="167" t="s">
        <v>87</v>
      </c>
      <c r="H7" s="169">
        <v>4</v>
      </c>
      <c r="I7" s="159" t="s">
        <v>124</v>
      </c>
      <c r="J7" s="167" t="s">
        <v>140</v>
      </c>
      <c r="K7" s="169">
        <v>65</v>
      </c>
      <c r="L7" s="167" t="s">
        <v>134</v>
      </c>
      <c r="M7" s="169">
        <v>1625</v>
      </c>
      <c r="N7" s="169">
        <v>1625</v>
      </c>
      <c r="O7" s="167" t="s">
        <v>59</v>
      </c>
      <c r="P7" s="169">
        <v>56220</v>
      </c>
      <c r="Q7" s="169">
        <v>0</v>
      </c>
      <c r="R7" s="169">
        <v>2283937.5</v>
      </c>
      <c r="S7" s="169">
        <v>10317771.25</v>
      </c>
      <c r="T7" s="169">
        <v>0</v>
      </c>
      <c r="U7" s="169">
        <v>0</v>
      </c>
      <c r="V7" s="169">
        <v>0</v>
      </c>
      <c r="W7" s="169">
        <v>0</v>
      </c>
      <c r="X7" s="169">
        <v>10317771.25</v>
      </c>
      <c r="Y7" s="169">
        <v>2900000</v>
      </c>
      <c r="Z7" s="169">
        <v>7417771.25</v>
      </c>
      <c r="AA7" s="145">
        <v>46230</v>
      </c>
      <c r="AB7" s="167" t="s">
        <v>164</v>
      </c>
      <c r="AC7" s="163"/>
      <c r="AD7" s="146">
        <v>46219.807002314818</v>
      </c>
      <c r="AE7" s="146">
        <v>46230.859479166669</v>
      </c>
    </row>
    <row r="8" spans="1:31">
      <c r="A8" s="159" t="s">
        <v>165</v>
      </c>
      <c r="B8" s="139">
        <v>46219</v>
      </c>
      <c r="C8" s="159" t="s">
        <v>84</v>
      </c>
      <c r="D8" s="161" t="s">
        <v>85</v>
      </c>
      <c r="E8" s="162" t="s">
        <v>86</v>
      </c>
      <c r="F8" s="167" t="s">
        <v>91</v>
      </c>
      <c r="G8" s="167" t="s">
        <v>87</v>
      </c>
      <c r="H8" s="169">
        <v>5</v>
      </c>
      <c r="I8" s="159" t="s">
        <v>123</v>
      </c>
      <c r="J8" s="167" t="s">
        <v>139</v>
      </c>
      <c r="K8" s="169">
        <v>6</v>
      </c>
      <c r="L8" s="167" t="s">
        <v>135</v>
      </c>
      <c r="M8" s="169">
        <v>240</v>
      </c>
      <c r="N8" s="169">
        <v>240</v>
      </c>
      <c r="O8" s="167" t="s">
        <v>133</v>
      </c>
      <c r="P8" s="169">
        <v>10000</v>
      </c>
      <c r="Q8" s="169">
        <v>0</v>
      </c>
      <c r="R8" s="169">
        <v>2400000</v>
      </c>
      <c r="S8" s="169">
        <v>10317771.25</v>
      </c>
      <c r="T8" s="169">
        <v>0</v>
      </c>
      <c r="U8" s="169">
        <v>0</v>
      </c>
      <c r="V8" s="169">
        <v>0</v>
      </c>
      <c r="W8" s="169">
        <v>0</v>
      </c>
      <c r="X8" s="169">
        <v>10317771.25</v>
      </c>
      <c r="Y8" s="169">
        <v>2900000</v>
      </c>
      <c r="Z8" s="169">
        <v>7417771.25</v>
      </c>
      <c r="AA8" s="145">
        <v>46230</v>
      </c>
      <c r="AB8" s="167" t="s">
        <v>164</v>
      </c>
      <c r="AC8" s="163"/>
      <c r="AD8" s="146">
        <v>46219.807002314818</v>
      </c>
      <c r="AE8" s="146">
        <v>46230.859479166669</v>
      </c>
    </row>
    <row r="9" spans="1:31">
      <c r="A9" s="159" t="s">
        <v>165</v>
      </c>
      <c r="B9" s="139">
        <v>46219</v>
      </c>
      <c r="C9" s="159" t="s">
        <v>84</v>
      </c>
      <c r="D9" s="161" t="s">
        <v>85</v>
      </c>
      <c r="E9" s="162" t="s">
        <v>86</v>
      </c>
      <c r="F9" s="167" t="s">
        <v>91</v>
      </c>
      <c r="G9" s="167" t="s">
        <v>87</v>
      </c>
      <c r="H9" s="169">
        <v>6</v>
      </c>
      <c r="I9" s="159" t="s">
        <v>122</v>
      </c>
      <c r="J9" s="167" t="s">
        <v>138</v>
      </c>
      <c r="K9" s="169">
        <v>55</v>
      </c>
      <c r="L9" s="167" t="s">
        <v>135</v>
      </c>
      <c r="M9" s="169">
        <v>550</v>
      </c>
      <c r="N9" s="169">
        <v>550</v>
      </c>
      <c r="O9" s="167" t="s">
        <v>133</v>
      </c>
      <c r="P9" s="169">
        <v>2500</v>
      </c>
      <c r="Q9" s="169">
        <v>0</v>
      </c>
      <c r="R9" s="169">
        <v>1375000</v>
      </c>
      <c r="S9" s="169">
        <v>10317771.25</v>
      </c>
      <c r="T9" s="169">
        <v>0</v>
      </c>
      <c r="U9" s="169">
        <v>0</v>
      </c>
      <c r="V9" s="169">
        <v>0</v>
      </c>
      <c r="W9" s="169">
        <v>0</v>
      </c>
      <c r="X9" s="169">
        <v>10317771.25</v>
      </c>
      <c r="Y9" s="169">
        <v>2900000</v>
      </c>
      <c r="Z9" s="169">
        <v>7417771.25</v>
      </c>
      <c r="AA9" s="145">
        <v>46230</v>
      </c>
      <c r="AB9" s="167" t="s">
        <v>164</v>
      </c>
      <c r="AC9" s="163"/>
      <c r="AD9" s="146">
        <v>46219.807002314818</v>
      </c>
      <c r="AE9" s="146">
        <v>46230.859479166669</v>
      </c>
    </row>
    <row r="10" spans="1:31">
      <c r="A10" s="159" t="s">
        <v>165</v>
      </c>
      <c r="B10" s="139">
        <v>46219</v>
      </c>
      <c r="C10" s="159" t="s">
        <v>84</v>
      </c>
      <c r="D10" s="161" t="s">
        <v>85</v>
      </c>
      <c r="E10" s="162" t="s">
        <v>86</v>
      </c>
      <c r="F10" s="167" t="s">
        <v>91</v>
      </c>
      <c r="G10" s="167" t="s">
        <v>87</v>
      </c>
      <c r="H10" s="169">
        <v>7</v>
      </c>
      <c r="I10" s="159" t="s">
        <v>122</v>
      </c>
      <c r="J10" s="167" t="s">
        <v>138</v>
      </c>
      <c r="K10" s="169">
        <v>12</v>
      </c>
      <c r="L10" s="167" t="s">
        <v>135</v>
      </c>
      <c r="M10" s="169">
        <v>120</v>
      </c>
      <c r="N10" s="169">
        <v>120</v>
      </c>
      <c r="O10" s="167" t="s">
        <v>133</v>
      </c>
      <c r="P10" s="169">
        <v>100</v>
      </c>
      <c r="Q10" s="169">
        <v>0</v>
      </c>
      <c r="R10" s="169">
        <v>12000</v>
      </c>
      <c r="S10" s="169">
        <v>10317771.25</v>
      </c>
      <c r="T10" s="169">
        <v>0</v>
      </c>
      <c r="U10" s="169">
        <v>0</v>
      </c>
      <c r="V10" s="169">
        <v>0</v>
      </c>
      <c r="W10" s="169">
        <v>0</v>
      </c>
      <c r="X10" s="169">
        <v>10317771.25</v>
      </c>
      <c r="Y10" s="169">
        <v>2900000</v>
      </c>
      <c r="Z10" s="169">
        <v>7417771.25</v>
      </c>
      <c r="AA10" s="145">
        <v>46230</v>
      </c>
      <c r="AB10" s="167" t="s">
        <v>164</v>
      </c>
      <c r="AC10" s="163"/>
      <c r="AD10" s="146">
        <v>46219.807002314818</v>
      </c>
      <c r="AE10" s="146">
        <v>46230.859479166669</v>
      </c>
    </row>
    <row r="11" spans="1:31">
      <c r="A11" s="159" t="s">
        <v>165</v>
      </c>
      <c r="B11" s="139">
        <v>46219</v>
      </c>
      <c r="C11" s="159" t="s">
        <v>84</v>
      </c>
      <c r="D11" s="161" t="s">
        <v>85</v>
      </c>
      <c r="E11" s="162" t="s">
        <v>86</v>
      </c>
      <c r="F11" s="167" t="s">
        <v>91</v>
      </c>
      <c r="G11" s="167" t="s">
        <v>87</v>
      </c>
      <c r="H11" s="169">
        <v>8</v>
      </c>
      <c r="I11" s="159" t="s">
        <v>127</v>
      </c>
      <c r="J11" s="167" t="s">
        <v>143</v>
      </c>
      <c r="K11" s="169">
        <v>5</v>
      </c>
      <c r="L11" s="167" t="s">
        <v>135</v>
      </c>
      <c r="M11" s="169">
        <v>50</v>
      </c>
      <c r="N11" s="169">
        <v>50</v>
      </c>
      <c r="O11" s="167" t="s">
        <v>59</v>
      </c>
      <c r="P11" s="169">
        <v>105000</v>
      </c>
      <c r="Q11" s="169">
        <v>0</v>
      </c>
      <c r="R11" s="169">
        <v>131250</v>
      </c>
      <c r="S11" s="169">
        <v>10317771.25</v>
      </c>
      <c r="T11" s="169">
        <v>0</v>
      </c>
      <c r="U11" s="169">
        <v>0</v>
      </c>
      <c r="V11" s="169">
        <v>0</v>
      </c>
      <c r="W11" s="169">
        <v>0</v>
      </c>
      <c r="X11" s="169">
        <v>10317771.25</v>
      </c>
      <c r="Y11" s="169">
        <v>2900000</v>
      </c>
      <c r="Z11" s="169">
        <v>7417771.25</v>
      </c>
      <c r="AA11" s="145">
        <v>46230</v>
      </c>
      <c r="AB11" s="167" t="s">
        <v>164</v>
      </c>
      <c r="AC11" s="163"/>
      <c r="AD11" s="146">
        <v>46219.807002314818</v>
      </c>
      <c r="AE11" s="146">
        <v>46230.859479166669</v>
      </c>
    </row>
    <row r="12" spans="1:31">
      <c r="A12" s="159" t="s">
        <v>165</v>
      </c>
      <c r="B12" s="139">
        <v>46219</v>
      </c>
      <c r="C12" s="159" t="s">
        <v>84</v>
      </c>
      <c r="D12" s="161" t="s">
        <v>85</v>
      </c>
      <c r="E12" s="162" t="s">
        <v>86</v>
      </c>
      <c r="F12" s="167" t="s">
        <v>91</v>
      </c>
      <c r="G12" s="167" t="s">
        <v>87</v>
      </c>
      <c r="H12" s="169">
        <v>9</v>
      </c>
      <c r="I12" s="159" t="s">
        <v>129</v>
      </c>
      <c r="J12" s="167" t="s">
        <v>145</v>
      </c>
      <c r="K12" s="169">
        <v>10</v>
      </c>
      <c r="L12" s="167" t="s">
        <v>149</v>
      </c>
      <c r="M12" s="169">
        <v>230</v>
      </c>
      <c r="N12" s="169">
        <v>221</v>
      </c>
      <c r="O12" s="167" t="s">
        <v>133</v>
      </c>
      <c r="P12" s="169">
        <v>520</v>
      </c>
      <c r="Q12" s="169">
        <v>500</v>
      </c>
      <c r="R12" s="169">
        <v>115420</v>
      </c>
      <c r="S12" s="169">
        <v>10317771.25</v>
      </c>
      <c r="T12" s="169">
        <v>0</v>
      </c>
      <c r="U12" s="169">
        <v>0</v>
      </c>
      <c r="V12" s="169">
        <v>0</v>
      </c>
      <c r="W12" s="169">
        <v>0</v>
      </c>
      <c r="X12" s="169">
        <v>10317771.25</v>
      </c>
      <c r="Y12" s="169">
        <v>2900000</v>
      </c>
      <c r="Z12" s="169">
        <v>7417771.25</v>
      </c>
      <c r="AA12" s="145">
        <v>46230</v>
      </c>
      <c r="AB12" s="167" t="s">
        <v>164</v>
      </c>
      <c r="AC12" s="163"/>
      <c r="AD12" s="146">
        <v>46219.807002314818</v>
      </c>
      <c r="AE12" s="146">
        <v>46230.859479166669</v>
      </c>
    </row>
    <row r="13" spans="1:31">
      <c r="A13" s="159" t="s">
        <v>165</v>
      </c>
      <c r="B13" s="139">
        <v>46219</v>
      </c>
      <c r="C13" s="159" t="s">
        <v>84</v>
      </c>
      <c r="D13" s="161" t="s">
        <v>85</v>
      </c>
      <c r="E13" s="162" t="s">
        <v>86</v>
      </c>
      <c r="F13" s="167" t="s">
        <v>91</v>
      </c>
      <c r="G13" s="167" t="s">
        <v>87</v>
      </c>
      <c r="H13" s="169">
        <v>10</v>
      </c>
      <c r="I13" s="159" t="s">
        <v>125</v>
      </c>
      <c r="J13" s="167" t="s">
        <v>141</v>
      </c>
      <c r="K13" s="169">
        <v>10</v>
      </c>
      <c r="L13" s="167" t="s">
        <v>146</v>
      </c>
      <c r="M13" s="169">
        <v>339</v>
      </c>
      <c r="N13" s="169">
        <v>329</v>
      </c>
      <c r="O13" s="167" t="s">
        <v>59</v>
      </c>
      <c r="P13" s="169">
        <v>450</v>
      </c>
      <c r="Q13" s="169">
        <v>1000</v>
      </c>
      <c r="R13" s="169">
        <v>4701.25</v>
      </c>
      <c r="S13" s="169">
        <v>10317771.25</v>
      </c>
      <c r="T13" s="169">
        <v>0</v>
      </c>
      <c r="U13" s="169">
        <v>0</v>
      </c>
      <c r="V13" s="169">
        <v>0</v>
      </c>
      <c r="W13" s="169">
        <v>0</v>
      </c>
      <c r="X13" s="169">
        <v>10317771.25</v>
      </c>
      <c r="Y13" s="169">
        <v>2900000</v>
      </c>
      <c r="Z13" s="169">
        <v>7417771.25</v>
      </c>
      <c r="AA13" s="145">
        <v>46230</v>
      </c>
      <c r="AB13" s="167" t="s">
        <v>164</v>
      </c>
      <c r="AC13" s="163"/>
      <c r="AD13" s="146">
        <v>46219.807002314818</v>
      </c>
      <c r="AE13" s="146">
        <v>46230.859479166669</v>
      </c>
    </row>
    <row r="14" spans="1:31">
      <c r="A14" s="159" t="s">
        <v>165</v>
      </c>
      <c r="B14" s="139">
        <v>46219</v>
      </c>
      <c r="C14" s="159" t="s">
        <v>84</v>
      </c>
      <c r="D14" s="161" t="s">
        <v>85</v>
      </c>
      <c r="E14" s="162" t="s">
        <v>86</v>
      </c>
      <c r="F14" s="167" t="s">
        <v>91</v>
      </c>
      <c r="G14" s="167" t="s">
        <v>87</v>
      </c>
      <c r="H14" s="169">
        <v>11</v>
      </c>
      <c r="I14" s="159" t="s">
        <v>120</v>
      </c>
      <c r="J14" s="167" t="s">
        <v>131</v>
      </c>
      <c r="K14" s="169">
        <v>23</v>
      </c>
      <c r="L14" s="167" t="s">
        <v>134</v>
      </c>
      <c r="M14" s="169">
        <v>570</v>
      </c>
      <c r="N14" s="169">
        <v>570</v>
      </c>
      <c r="O14" s="167" t="s">
        <v>59</v>
      </c>
      <c r="P14" s="169">
        <v>150</v>
      </c>
      <c r="Q14" s="169">
        <v>0</v>
      </c>
      <c r="R14" s="169">
        <v>2137.5</v>
      </c>
      <c r="S14" s="169">
        <v>10317771.25</v>
      </c>
      <c r="T14" s="169">
        <v>0</v>
      </c>
      <c r="U14" s="169">
        <v>0</v>
      </c>
      <c r="V14" s="169">
        <v>0</v>
      </c>
      <c r="W14" s="169">
        <v>0</v>
      </c>
      <c r="X14" s="169">
        <v>10317771.25</v>
      </c>
      <c r="Y14" s="169">
        <v>2900000</v>
      </c>
      <c r="Z14" s="169">
        <v>7417771.25</v>
      </c>
      <c r="AA14" s="145">
        <v>46230</v>
      </c>
      <c r="AB14" s="167" t="s">
        <v>164</v>
      </c>
      <c r="AC14" s="163"/>
      <c r="AD14" s="146">
        <v>46219.807002314818</v>
      </c>
      <c r="AE14" s="146">
        <v>46230.859479166669</v>
      </c>
    </row>
    <row r="15" spans="1:31">
      <c r="A15" s="159" t="s">
        <v>165</v>
      </c>
      <c r="B15" s="139">
        <v>46219</v>
      </c>
      <c r="C15" s="159" t="s">
        <v>84</v>
      </c>
      <c r="D15" s="161" t="s">
        <v>85</v>
      </c>
      <c r="E15" s="162" t="s">
        <v>86</v>
      </c>
      <c r="F15" s="167" t="s">
        <v>91</v>
      </c>
      <c r="G15" s="167" t="s">
        <v>87</v>
      </c>
      <c r="H15" s="169">
        <v>12</v>
      </c>
      <c r="I15" s="159" t="s">
        <v>121</v>
      </c>
      <c r="J15" s="167" t="s">
        <v>132</v>
      </c>
      <c r="K15" s="169">
        <v>22</v>
      </c>
      <c r="L15" s="167" t="s">
        <v>137</v>
      </c>
      <c r="M15" s="169">
        <v>220</v>
      </c>
      <c r="N15" s="169">
        <v>220</v>
      </c>
      <c r="O15" s="167" t="s">
        <v>133</v>
      </c>
      <c r="P15" s="169">
        <v>650</v>
      </c>
      <c r="Q15" s="169">
        <v>0</v>
      </c>
      <c r="R15" s="169">
        <v>143000</v>
      </c>
      <c r="S15" s="169">
        <v>10317771.25</v>
      </c>
      <c r="T15" s="169">
        <v>0</v>
      </c>
      <c r="U15" s="169">
        <v>0</v>
      </c>
      <c r="V15" s="169">
        <v>0</v>
      </c>
      <c r="W15" s="169">
        <v>0</v>
      </c>
      <c r="X15" s="169">
        <v>10317771.25</v>
      </c>
      <c r="Y15" s="169">
        <v>2900000</v>
      </c>
      <c r="Z15" s="169">
        <v>7417771.25</v>
      </c>
      <c r="AA15" s="145">
        <v>46230</v>
      </c>
      <c r="AB15" s="167" t="s">
        <v>164</v>
      </c>
      <c r="AC15" s="163"/>
      <c r="AD15" s="146">
        <v>46219.807002314818</v>
      </c>
      <c r="AE15" s="146">
        <v>46230.859479166669</v>
      </c>
    </row>
    <row r="16" spans="1:31">
      <c r="A16" s="159" t="s">
        <v>165</v>
      </c>
      <c r="B16" s="139">
        <v>46219</v>
      </c>
      <c r="C16" s="159" t="s">
        <v>84</v>
      </c>
      <c r="D16" s="161" t="s">
        <v>85</v>
      </c>
      <c r="E16" s="162" t="s">
        <v>86</v>
      </c>
      <c r="F16" s="167" t="s">
        <v>91</v>
      </c>
      <c r="G16" s="167" t="s">
        <v>87</v>
      </c>
      <c r="H16" s="169">
        <v>13</v>
      </c>
      <c r="I16" s="159" t="s">
        <v>122</v>
      </c>
      <c r="J16" s="167" t="s">
        <v>138</v>
      </c>
      <c r="K16" s="169">
        <v>3</v>
      </c>
      <c r="L16" s="167" t="s">
        <v>135</v>
      </c>
      <c r="M16" s="169">
        <v>30</v>
      </c>
      <c r="N16" s="169">
        <v>30</v>
      </c>
      <c r="O16" s="167" t="s">
        <v>133</v>
      </c>
      <c r="P16" s="169">
        <v>450</v>
      </c>
      <c r="Q16" s="169">
        <v>0</v>
      </c>
      <c r="R16" s="169">
        <v>13500</v>
      </c>
      <c r="S16" s="169">
        <v>10317771.25</v>
      </c>
      <c r="T16" s="169">
        <v>0</v>
      </c>
      <c r="U16" s="169">
        <v>0</v>
      </c>
      <c r="V16" s="169">
        <v>0</v>
      </c>
      <c r="W16" s="169">
        <v>0</v>
      </c>
      <c r="X16" s="169">
        <v>10317771.25</v>
      </c>
      <c r="Y16" s="169">
        <v>2900000</v>
      </c>
      <c r="Z16" s="169">
        <v>7417771.25</v>
      </c>
      <c r="AA16" s="145">
        <v>46230</v>
      </c>
      <c r="AB16" s="167" t="s">
        <v>164</v>
      </c>
      <c r="AC16" s="163"/>
      <c r="AD16" s="146">
        <v>46219.807002314818</v>
      </c>
      <c r="AE16" s="146">
        <v>46230.859479166669</v>
      </c>
    </row>
    <row r="17" spans="1:31">
      <c r="A17" s="159" t="s">
        <v>165</v>
      </c>
      <c r="B17" s="139">
        <v>46219</v>
      </c>
      <c r="C17" s="159" t="s">
        <v>84</v>
      </c>
      <c r="D17" s="161" t="s">
        <v>85</v>
      </c>
      <c r="E17" s="162" t="s">
        <v>86</v>
      </c>
      <c r="F17" s="167" t="s">
        <v>91</v>
      </c>
      <c r="G17" s="167" t="s">
        <v>87</v>
      </c>
      <c r="H17" s="169">
        <v>14</v>
      </c>
      <c r="I17" s="159" t="s">
        <v>127</v>
      </c>
      <c r="J17" s="167" t="s">
        <v>143</v>
      </c>
      <c r="K17" s="169">
        <v>5</v>
      </c>
      <c r="L17" s="167" t="s">
        <v>135</v>
      </c>
      <c r="M17" s="169">
        <v>50</v>
      </c>
      <c r="N17" s="169">
        <v>50</v>
      </c>
      <c r="O17" s="167" t="s">
        <v>59</v>
      </c>
      <c r="P17" s="169">
        <v>105000</v>
      </c>
      <c r="Q17" s="169">
        <v>0</v>
      </c>
      <c r="R17" s="169">
        <v>131250</v>
      </c>
      <c r="S17" s="169">
        <v>10317771.25</v>
      </c>
      <c r="T17" s="169">
        <v>0</v>
      </c>
      <c r="U17" s="169">
        <v>0</v>
      </c>
      <c r="V17" s="169">
        <v>0</v>
      </c>
      <c r="W17" s="169">
        <v>0</v>
      </c>
      <c r="X17" s="169">
        <v>10317771.25</v>
      </c>
      <c r="Y17" s="169">
        <v>2900000</v>
      </c>
      <c r="Z17" s="169">
        <v>7417771.25</v>
      </c>
      <c r="AA17" s="145">
        <v>46230</v>
      </c>
      <c r="AB17" s="167" t="s">
        <v>164</v>
      </c>
      <c r="AC17" s="163"/>
      <c r="AD17" s="146">
        <v>46219.807002314818</v>
      </c>
      <c r="AE17" s="146">
        <v>46230.859479166669</v>
      </c>
    </row>
    <row r="18" spans="1:31">
      <c r="A18" s="159" t="s">
        <v>165</v>
      </c>
      <c r="B18" s="139">
        <v>46219</v>
      </c>
      <c r="C18" s="159" t="s">
        <v>84</v>
      </c>
      <c r="D18" s="161" t="s">
        <v>85</v>
      </c>
      <c r="E18" s="162" t="s">
        <v>86</v>
      </c>
      <c r="F18" s="167" t="s">
        <v>91</v>
      </c>
      <c r="G18" s="167" t="s">
        <v>87</v>
      </c>
      <c r="H18" s="169">
        <v>15</v>
      </c>
      <c r="I18" s="159" t="s">
        <v>129</v>
      </c>
      <c r="J18" s="167" t="s">
        <v>145</v>
      </c>
      <c r="K18" s="169">
        <v>10</v>
      </c>
      <c r="L18" s="167" t="s">
        <v>149</v>
      </c>
      <c r="M18" s="169">
        <v>230</v>
      </c>
      <c r="N18" s="169">
        <v>221</v>
      </c>
      <c r="O18" s="167" t="s">
        <v>133</v>
      </c>
      <c r="P18" s="169">
        <v>200</v>
      </c>
      <c r="Q18" s="169">
        <v>500</v>
      </c>
      <c r="R18" s="169">
        <v>44700</v>
      </c>
      <c r="S18" s="169">
        <v>10317771.25</v>
      </c>
      <c r="T18" s="169">
        <v>0</v>
      </c>
      <c r="U18" s="169">
        <v>0</v>
      </c>
      <c r="V18" s="169">
        <v>0</v>
      </c>
      <c r="W18" s="169">
        <v>0</v>
      </c>
      <c r="X18" s="169">
        <v>10317771.25</v>
      </c>
      <c r="Y18" s="169">
        <v>2900000</v>
      </c>
      <c r="Z18" s="169">
        <v>7417771.25</v>
      </c>
      <c r="AA18" s="145">
        <v>46230</v>
      </c>
      <c r="AB18" s="167" t="s">
        <v>164</v>
      </c>
      <c r="AC18" s="163"/>
      <c r="AD18" s="146">
        <v>46219.807002314818</v>
      </c>
      <c r="AE18" s="146">
        <v>46230.859479166669</v>
      </c>
    </row>
    <row r="19" spans="1:31">
      <c r="A19" s="159" t="s">
        <v>165</v>
      </c>
      <c r="B19" s="139">
        <v>46219</v>
      </c>
      <c r="C19" s="159" t="s">
        <v>84</v>
      </c>
      <c r="D19" s="161" t="s">
        <v>85</v>
      </c>
      <c r="E19" s="162" t="s">
        <v>86</v>
      </c>
      <c r="F19" s="167" t="s">
        <v>91</v>
      </c>
      <c r="G19" s="167" t="s">
        <v>87</v>
      </c>
      <c r="H19" s="169">
        <v>16</v>
      </c>
      <c r="I19" s="159" t="s">
        <v>125</v>
      </c>
      <c r="J19" s="167" t="s">
        <v>141</v>
      </c>
      <c r="K19" s="169">
        <v>5</v>
      </c>
      <c r="L19" s="167" t="s">
        <v>146</v>
      </c>
      <c r="M19" s="169">
        <v>250</v>
      </c>
      <c r="N19" s="169">
        <v>245</v>
      </c>
      <c r="O19" s="167" t="s">
        <v>59</v>
      </c>
      <c r="P19" s="169">
        <v>35000</v>
      </c>
      <c r="Q19" s="169">
        <v>500</v>
      </c>
      <c r="R19" s="169">
        <v>214875</v>
      </c>
      <c r="S19" s="169">
        <v>10317771.25</v>
      </c>
      <c r="T19" s="169">
        <v>0</v>
      </c>
      <c r="U19" s="169">
        <v>0</v>
      </c>
      <c r="V19" s="169">
        <v>0</v>
      </c>
      <c r="W19" s="169">
        <v>0</v>
      </c>
      <c r="X19" s="169">
        <v>10317771.25</v>
      </c>
      <c r="Y19" s="169">
        <v>2900000</v>
      </c>
      <c r="Z19" s="169">
        <v>7417771.25</v>
      </c>
      <c r="AA19" s="145">
        <v>46230</v>
      </c>
      <c r="AB19" s="167" t="s">
        <v>164</v>
      </c>
      <c r="AC19" s="163"/>
      <c r="AD19" s="146">
        <v>46219.807002314818</v>
      </c>
      <c r="AE19" s="146">
        <v>46230.859479166669</v>
      </c>
    </row>
    <row r="20" spans="1:31">
      <c r="A20" s="160" t="s">
        <v>167</v>
      </c>
      <c r="B20" s="151">
        <v>46219</v>
      </c>
      <c r="C20" s="160" t="s">
        <v>88</v>
      </c>
      <c r="D20" s="164" t="s">
        <v>89</v>
      </c>
      <c r="E20" s="165" t="s">
        <v>90</v>
      </c>
      <c r="F20" s="168" t="s">
        <v>91</v>
      </c>
      <c r="G20" s="168" t="s">
        <v>78</v>
      </c>
      <c r="H20" s="170">
        <v>1</v>
      </c>
      <c r="I20" s="160" t="s">
        <v>125</v>
      </c>
      <c r="J20" s="168" t="s">
        <v>141</v>
      </c>
      <c r="K20" s="170">
        <v>5</v>
      </c>
      <c r="L20" s="168" t="s">
        <v>146</v>
      </c>
      <c r="M20" s="170">
        <v>250</v>
      </c>
      <c r="N20" s="170">
        <v>245</v>
      </c>
      <c r="O20" s="168" t="s">
        <v>59</v>
      </c>
      <c r="P20" s="170">
        <v>35000</v>
      </c>
      <c r="Q20" s="170">
        <v>500</v>
      </c>
      <c r="R20" s="170">
        <v>214875</v>
      </c>
      <c r="S20" s="170">
        <v>214875</v>
      </c>
      <c r="T20" s="170">
        <v>0</v>
      </c>
      <c r="U20" s="170">
        <v>0</v>
      </c>
      <c r="V20" s="170">
        <v>0</v>
      </c>
      <c r="W20" s="170">
        <v>0</v>
      </c>
      <c r="X20" s="170">
        <v>214875</v>
      </c>
      <c r="Y20" s="170">
        <v>0</v>
      </c>
      <c r="Z20" s="170">
        <v>214875</v>
      </c>
      <c r="AA20" s="157">
        <v>46228</v>
      </c>
      <c r="AB20" s="168" t="s">
        <v>168</v>
      </c>
      <c r="AC20" s="166"/>
      <c r="AD20" s="158">
        <v>46219.876967592594</v>
      </c>
      <c r="AE20" s="158">
        <v>46230.861041666663</v>
      </c>
    </row>
    <row r="21" spans="1:31">
      <c r="A21" s="138" t="s">
        <v>170</v>
      </c>
      <c r="B21" s="139">
        <v>46222</v>
      </c>
      <c r="C21" s="138" t="s">
        <v>74</v>
      </c>
      <c r="D21" s="140" t="s">
        <v>75</v>
      </c>
      <c r="E21" s="141" t="s">
        <v>76</v>
      </c>
      <c r="F21" s="142" t="s">
        <v>77</v>
      </c>
      <c r="G21" s="142" t="s">
        <v>78</v>
      </c>
      <c r="H21" s="142">
        <v>1</v>
      </c>
      <c r="I21" s="138" t="s">
        <v>129</v>
      </c>
      <c r="J21" s="142" t="s">
        <v>145</v>
      </c>
      <c r="K21" s="142">
        <v>10</v>
      </c>
      <c r="L21" s="142" t="s">
        <v>149</v>
      </c>
      <c r="M21" s="143">
        <v>226.8</v>
      </c>
      <c r="N21" s="143">
        <v>217.8</v>
      </c>
      <c r="O21" s="142" t="s">
        <v>133</v>
      </c>
      <c r="P21" s="144">
        <v>2870</v>
      </c>
      <c r="Q21" s="144">
        <v>500</v>
      </c>
      <c r="R21" s="144">
        <v>625586</v>
      </c>
      <c r="S21" s="144">
        <v>625586</v>
      </c>
      <c r="T21" s="144">
        <v>0</v>
      </c>
      <c r="U21" s="144">
        <v>0</v>
      </c>
      <c r="V21" s="144">
        <v>0</v>
      </c>
      <c r="W21" s="144">
        <v>0</v>
      </c>
      <c r="X21" s="144">
        <v>625586</v>
      </c>
      <c r="Y21" s="144">
        <v>0</v>
      </c>
      <c r="Z21" s="144">
        <v>625586</v>
      </c>
      <c r="AA21" s="145">
        <v>46228</v>
      </c>
      <c r="AB21" s="142" t="s">
        <v>168</v>
      </c>
      <c r="AC21" s="142"/>
      <c r="AD21" s="146">
        <v>46222.593831018516</v>
      </c>
      <c r="AE21" s="146">
        <v>46230.860763888886</v>
      </c>
    </row>
    <row r="22" spans="1:31">
      <c r="A22" s="150" t="s">
        <v>171</v>
      </c>
      <c r="B22" s="151">
        <v>46223</v>
      </c>
      <c r="C22" s="150" t="s">
        <v>84</v>
      </c>
      <c r="D22" s="152" t="s">
        <v>85</v>
      </c>
      <c r="E22" s="153" t="s">
        <v>86</v>
      </c>
      <c r="F22" s="154" t="s">
        <v>91</v>
      </c>
      <c r="G22" s="154" t="s">
        <v>87</v>
      </c>
      <c r="H22" s="154">
        <v>1</v>
      </c>
      <c r="I22" s="150" t="s">
        <v>120</v>
      </c>
      <c r="J22" s="154" t="s">
        <v>131</v>
      </c>
      <c r="K22" s="154">
        <v>2</v>
      </c>
      <c r="L22" s="154" t="s">
        <v>134</v>
      </c>
      <c r="M22" s="155">
        <v>49</v>
      </c>
      <c r="N22" s="155">
        <v>49</v>
      </c>
      <c r="O22" s="154" t="s">
        <v>59</v>
      </c>
      <c r="P22" s="156">
        <v>83000</v>
      </c>
      <c r="Q22" s="156">
        <v>0</v>
      </c>
      <c r="R22" s="156">
        <v>101675</v>
      </c>
      <c r="S22" s="156">
        <v>161675</v>
      </c>
      <c r="T22" s="156">
        <v>0</v>
      </c>
      <c r="U22" s="156">
        <v>0</v>
      </c>
      <c r="V22" s="156">
        <v>0</v>
      </c>
      <c r="W22" s="156">
        <v>0</v>
      </c>
      <c r="X22" s="156">
        <v>161675</v>
      </c>
      <c r="Y22" s="156">
        <v>161675</v>
      </c>
      <c r="Z22" s="156">
        <v>0</v>
      </c>
      <c r="AA22" s="157">
        <v>46228</v>
      </c>
      <c r="AB22" s="154" t="s">
        <v>166</v>
      </c>
      <c r="AC22" s="154"/>
      <c r="AD22" s="158">
        <v>46224.552847222221</v>
      </c>
      <c r="AE22" s="158">
        <v>46230.727766203701</v>
      </c>
    </row>
    <row r="23" spans="1:31">
      <c r="A23" s="150" t="s">
        <v>171</v>
      </c>
      <c r="B23" s="151">
        <v>46223</v>
      </c>
      <c r="C23" s="150" t="s">
        <v>84</v>
      </c>
      <c r="D23" s="152" t="s">
        <v>85</v>
      </c>
      <c r="E23" s="153" t="s">
        <v>86</v>
      </c>
      <c r="F23" s="154" t="s">
        <v>91</v>
      </c>
      <c r="G23" s="154" t="s">
        <v>87</v>
      </c>
      <c r="H23" s="154">
        <v>2</v>
      </c>
      <c r="I23" s="150" t="s">
        <v>121</v>
      </c>
      <c r="J23" s="154" t="s">
        <v>132</v>
      </c>
      <c r="K23" s="154">
        <v>2</v>
      </c>
      <c r="L23" s="154" t="s">
        <v>137</v>
      </c>
      <c r="M23" s="155">
        <v>20</v>
      </c>
      <c r="N23" s="155">
        <v>20</v>
      </c>
      <c r="O23" s="154" t="s">
        <v>133</v>
      </c>
      <c r="P23" s="156">
        <v>3000</v>
      </c>
      <c r="Q23" s="156">
        <v>0</v>
      </c>
      <c r="R23" s="156">
        <v>60000</v>
      </c>
      <c r="S23" s="156">
        <v>161675</v>
      </c>
      <c r="T23" s="156">
        <v>0</v>
      </c>
      <c r="U23" s="156">
        <v>0</v>
      </c>
      <c r="V23" s="156">
        <v>0</v>
      </c>
      <c r="W23" s="156">
        <v>0</v>
      </c>
      <c r="X23" s="156">
        <v>161675</v>
      </c>
      <c r="Y23" s="156">
        <v>161675</v>
      </c>
      <c r="Z23" s="156">
        <v>0</v>
      </c>
      <c r="AA23" s="157">
        <v>46228</v>
      </c>
      <c r="AB23" s="154" t="s">
        <v>166</v>
      </c>
      <c r="AC23" s="154"/>
      <c r="AD23" s="158">
        <v>46224.552847222221</v>
      </c>
      <c r="AE23" s="158">
        <v>46230.727766203701</v>
      </c>
    </row>
    <row r="24" spans="1:31">
      <c r="A24" s="138" t="s">
        <v>212</v>
      </c>
      <c r="B24" s="139">
        <v>46230</v>
      </c>
      <c r="C24" s="138" t="s">
        <v>115</v>
      </c>
      <c r="D24" s="140" t="s">
        <v>116</v>
      </c>
      <c r="E24" s="141" t="s">
        <v>117</v>
      </c>
      <c r="F24" s="142" t="s">
        <v>118</v>
      </c>
      <c r="G24" s="142" t="s">
        <v>119</v>
      </c>
      <c r="H24" s="142">
        <v>1</v>
      </c>
      <c r="I24" s="138" t="s">
        <v>120</v>
      </c>
      <c r="J24" s="142" t="s">
        <v>131</v>
      </c>
      <c r="K24" s="142">
        <v>5</v>
      </c>
      <c r="L24" s="142" t="s">
        <v>134</v>
      </c>
      <c r="M24" s="143">
        <v>250</v>
      </c>
      <c r="N24" s="143">
        <v>250</v>
      </c>
      <c r="O24" s="142" t="s">
        <v>59</v>
      </c>
      <c r="P24" s="144">
        <v>98000</v>
      </c>
      <c r="Q24" s="144">
        <v>0</v>
      </c>
      <c r="R24" s="144">
        <v>612500</v>
      </c>
      <c r="S24" s="144">
        <v>2825000</v>
      </c>
      <c r="T24" s="144">
        <v>0</v>
      </c>
      <c r="U24" s="144">
        <v>0</v>
      </c>
      <c r="V24" s="144">
        <v>0</v>
      </c>
      <c r="W24" s="144">
        <v>0</v>
      </c>
      <c r="X24" s="144">
        <v>2825000</v>
      </c>
      <c r="Y24" s="144">
        <v>1412500</v>
      </c>
      <c r="Z24" s="144">
        <v>1412500</v>
      </c>
      <c r="AA24" s="145">
        <v>46230</v>
      </c>
      <c r="AB24" s="142" t="s">
        <v>164</v>
      </c>
      <c r="AC24" s="142"/>
      <c r="AD24" s="146">
        <v>46230.527245370373</v>
      </c>
      <c r="AE24" s="146">
        <v>46230.745949074073</v>
      </c>
    </row>
    <row r="25" spans="1:31">
      <c r="A25" s="138" t="s">
        <v>212</v>
      </c>
      <c r="B25" s="139">
        <v>46230</v>
      </c>
      <c r="C25" s="138" t="s">
        <v>115</v>
      </c>
      <c r="D25" s="140" t="s">
        <v>116</v>
      </c>
      <c r="E25" s="141" t="s">
        <v>117</v>
      </c>
      <c r="F25" s="142" t="s">
        <v>118</v>
      </c>
      <c r="G25" s="142" t="s">
        <v>119</v>
      </c>
      <c r="H25" s="142">
        <v>2</v>
      </c>
      <c r="I25" s="138" t="s">
        <v>123</v>
      </c>
      <c r="J25" s="142" t="s">
        <v>139</v>
      </c>
      <c r="K25" s="142">
        <v>2</v>
      </c>
      <c r="L25" s="142" t="s">
        <v>135</v>
      </c>
      <c r="M25" s="143">
        <v>80</v>
      </c>
      <c r="N25" s="143">
        <v>80</v>
      </c>
      <c r="O25" s="142" t="s">
        <v>133</v>
      </c>
      <c r="P25" s="144">
        <v>10000</v>
      </c>
      <c r="Q25" s="144">
        <v>0</v>
      </c>
      <c r="R25" s="144">
        <v>800000</v>
      </c>
      <c r="S25" s="144">
        <v>2825000</v>
      </c>
      <c r="T25" s="144">
        <v>0</v>
      </c>
      <c r="U25" s="144">
        <v>0</v>
      </c>
      <c r="V25" s="144">
        <v>0</v>
      </c>
      <c r="W25" s="144">
        <v>0</v>
      </c>
      <c r="X25" s="144">
        <v>2825000</v>
      </c>
      <c r="Y25" s="144">
        <v>1412500</v>
      </c>
      <c r="Z25" s="144">
        <v>1412500</v>
      </c>
      <c r="AA25" s="145">
        <v>46230</v>
      </c>
      <c r="AB25" s="142" t="s">
        <v>164</v>
      </c>
      <c r="AC25" s="142"/>
      <c r="AD25" s="146">
        <v>46230.527245370373</v>
      </c>
      <c r="AE25" s="146">
        <v>46230.745949074073</v>
      </c>
    </row>
    <row r="26" spans="1:31">
      <c r="A26" s="138" t="s">
        <v>212</v>
      </c>
      <c r="B26" s="139">
        <v>46230</v>
      </c>
      <c r="C26" s="138" t="s">
        <v>115</v>
      </c>
      <c r="D26" s="140" t="s">
        <v>116</v>
      </c>
      <c r="E26" s="141" t="s">
        <v>117</v>
      </c>
      <c r="F26" s="142" t="s">
        <v>118</v>
      </c>
      <c r="G26" s="142" t="s">
        <v>119</v>
      </c>
      <c r="H26" s="142">
        <v>3</v>
      </c>
      <c r="I26" s="138" t="s">
        <v>120</v>
      </c>
      <c r="J26" s="142" t="s">
        <v>131</v>
      </c>
      <c r="K26" s="142">
        <v>5</v>
      </c>
      <c r="L26" s="142" t="s">
        <v>134</v>
      </c>
      <c r="M26" s="143">
        <v>250</v>
      </c>
      <c r="N26" s="143">
        <v>250</v>
      </c>
      <c r="O26" s="142" t="s">
        <v>59</v>
      </c>
      <c r="P26" s="144">
        <v>98000</v>
      </c>
      <c r="Q26" s="144">
        <v>0</v>
      </c>
      <c r="R26" s="144">
        <v>612500</v>
      </c>
      <c r="S26" s="144">
        <v>2825000</v>
      </c>
      <c r="T26" s="144">
        <v>0</v>
      </c>
      <c r="U26" s="144">
        <v>0</v>
      </c>
      <c r="V26" s="144">
        <v>0</v>
      </c>
      <c r="W26" s="144">
        <v>0</v>
      </c>
      <c r="X26" s="144">
        <v>2825000</v>
      </c>
      <c r="Y26" s="144">
        <v>1412500</v>
      </c>
      <c r="Z26" s="144">
        <v>1412500</v>
      </c>
      <c r="AA26" s="145">
        <v>46230</v>
      </c>
      <c r="AB26" s="142" t="s">
        <v>164</v>
      </c>
      <c r="AC26" s="142"/>
      <c r="AD26" s="146">
        <v>46230.527245370373</v>
      </c>
      <c r="AE26" s="146">
        <v>46230.745949074073</v>
      </c>
    </row>
    <row r="27" spans="1:31">
      <c r="A27" s="138" t="s">
        <v>212</v>
      </c>
      <c r="B27" s="139">
        <v>46230</v>
      </c>
      <c r="C27" s="138" t="s">
        <v>115</v>
      </c>
      <c r="D27" s="140" t="s">
        <v>116</v>
      </c>
      <c r="E27" s="141" t="s">
        <v>117</v>
      </c>
      <c r="F27" s="142" t="s">
        <v>118</v>
      </c>
      <c r="G27" s="142" t="s">
        <v>119</v>
      </c>
      <c r="H27" s="142">
        <v>4</v>
      </c>
      <c r="I27" s="138" t="s">
        <v>123</v>
      </c>
      <c r="J27" s="142" t="s">
        <v>139</v>
      </c>
      <c r="K27" s="142">
        <v>2</v>
      </c>
      <c r="L27" s="142" t="s">
        <v>135</v>
      </c>
      <c r="M27" s="143">
        <v>80</v>
      </c>
      <c r="N27" s="143">
        <v>80</v>
      </c>
      <c r="O27" s="142" t="s">
        <v>133</v>
      </c>
      <c r="P27" s="144">
        <v>10000</v>
      </c>
      <c r="Q27" s="144">
        <v>0</v>
      </c>
      <c r="R27" s="144">
        <v>800000</v>
      </c>
      <c r="S27" s="144">
        <v>2825000</v>
      </c>
      <c r="T27" s="144">
        <v>0</v>
      </c>
      <c r="U27" s="144">
        <v>0</v>
      </c>
      <c r="V27" s="144">
        <v>0</v>
      </c>
      <c r="W27" s="144">
        <v>0</v>
      </c>
      <c r="X27" s="144">
        <v>2825000</v>
      </c>
      <c r="Y27" s="144">
        <v>1412500</v>
      </c>
      <c r="Z27" s="144">
        <v>1412500</v>
      </c>
      <c r="AA27" s="145">
        <v>46230</v>
      </c>
      <c r="AB27" s="142" t="s">
        <v>164</v>
      </c>
      <c r="AC27" s="142"/>
      <c r="AD27" s="146">
        <v>46230.527245370373</v>
      </c>
      <c r="AE27" s="146">
        <v>46230.745949074073</v>
      </c>
    </row>
    <row r="28" spans="1:31">
      <c r="A28" s="150" t="s">
        <v>218</v>
      </c>
      <c r="B28" s="151">
        <v>46230</v>
      </c>
      <c r="C28" s="150" t="s">
        <v>97</v>
      </c>
      <c r="D28" s="152" t="s">
        <v>98</v>
      </c>
      <c r="E28" s="153" t="s">
        <v>99</v>
      </c>
      <c r="F28" s="154" t="s">
        <v>100</v>
      </c>
      <c r="G28" s="154" t="s">
        <v>101</v>
      </c>
      <c r="H28" s="154">
        <v>1</v>
      </c>
      <c r="I28" s="150" t="s">
        <v>123</v>
      </c>
      <c r="J28" s="154" t="s">
        <v>139</v>
      </c>
      <c r="K28" s="154">
        <v>10</v>
      </c>
      <c r="L28" s="154" t="s">
        <v>135</v>
      </c>
      <c r="M28" s="155">
        <v>100</v>
      </c>
      <c r="N28" s="155">
        <v>100</v>
      </c>
      <c r="O28" s="154" t="s">
        <v>133</v>
      </c>
      <c r="P28" s="156">
        <v>10000</v>
      </c>
      <c r="Q28" s="156">
        <v>0</v>
      </c>
      <c r="R28" s="156">
        <v>1000000</v>
      </c>
      <c r="S28" s="156">
        <v>15210125</v>
      </c>
      <c r="T28" s="156">
        <v>5000</v>
      </c>
      <c r="U28" s="156">
        <v>5000</v>
      </c>
      <c r="V28" s="156">
        <v>5000</v>
      </c>
      <c r="W28" s="156">
        <v>5000</v>
      </c>
      <c r="X28" s="156">
        <v>15220125</v>
      </c>
      <c r="Y28" s="156">
        <v>0</v>
      </c>
      <c r="Z28" s="156">
        <v>15220125</v>
      </c>
      <c r="AA28" s="157">
        <v>46233</v>
      </c>
      <c r="AB28" s="154" t="s">
        <v>168</v>
      </c>
      <c r="AC28" s="154" t="s">
        <v>221</v>
      </c>
      <c r="AD28" s="158">
        <v>46230.821296296293</v>
      </c>
      <c r="AE28" s="158">
        <v>46230.82236111111</v>
      </c>
    </row>
    <row r="29" spans="1:31">
      <c r="A29" s="150" t="s">
        <v>218</v>
      </c>
      <c r="B29" s="151">
        <v>46230</v>
      </c>
      <c r="C29" s="150" t="s">
        <v>97</v>
      </c>
      <c r="D29" s="152" t="s">
        <v>98</v>
      </c>
      <c r="E29" s="153" t="s">
        <v>99</v>
      </c>
      <c r="F29" s="154" t="s">
        <v>100</v>
      </c>
      <c r="G29" s="154" t="s">
        <v>101</v>
      </c>
      <c r="H29" s="154">
        <v>2</v>
      </c>
      <c r="I29" s="150" t="s">
        <v>123</v>
      </c>
      <c r="J29" s="154" t="s">
        <v>139</v>
      </c>
      <c r="K29" s="154">
        <v>10</v>
      </c>
      <c r="L29" s="154" t="s">
        <v>135</v>
      </c>
      <c r="M29" s="155">
        <v>100</v>
      </c>
      <c r="N29" s="155">
        <v>100</v>
      </c>
      <c r="O29" s="154" t="s">
        <v>133</v>
      </c>
      <c r="P29" s="156">
        <v>10000</v>
      </c>
      <c r="Q29" s="156">
        <v>0</v>
      </c>
      <c r="R29" s="156">
        <v>1000000</v>
      </c>
      <c r="S29" s="156">
        <v>15210125</v>
      </c>
      <c r="T29" s="156">
        <v>5000</v>
      </c>
      <c r="U29" s="156">
        <v>5000</v>
      </c>
      <c r="V29" s="156">
        <v>5000</v>
      </c>
      <c r="W29" s="156">
        <v>5000</v>
      </c>
      <c r="X29" s="156">
        <v>15220125</v>
      </c>
      <c r="Y29" s="156">
        <v>0</v>
      </c>
      <c r="Z29" s="156">
        <v>15220125</v>
      </c>
      <c r="AA29" s="157">
        <v>46233</v>
      </c>
      <c r="AB29" s="154" t="s">
        <v>168</v>
      </c>
      <c r="AC29" s="154" t="s">
        <v>221</v>
      </c>
      <c r="AD29" s="158">
        <v>46230.821296296293</v>
      </c>
      <c r="AE29" s="158">
        <v>46230.82236111111</v>
      </c>
    </row>
    <row r="30" spans="1:31">
      <c r="A30" s="150" t="s">
        <v>218</v>
      </c>
      <c r="B30" s="151">
        <v>46230</v>
      </c>
      <c r="C30" s="150" t="s">
        <v>97</v>
      </c>
      <c r="D30" s="152" t="s">
        <v>98</v>
      </c>
      <c r="E30" s="153" t="s">
        <v>99</v>
      </c>
      <c r="F30" s="154" t="s">
        <v>100</v>
      </c>
      <c r="G30" s="154" t="s">
        <v>101</v>
      </c>
      <c r="H30" s="154">
        <v>3</v>
      </c>
      <c r="I30" s="150" t="s">
        <v>123</v>
      </c>
      <c r="J30" s="154" t="s">
        <v>139</v>
      </c>
      <c r="K30" s="154">
        <v>10</v>
      </c>
      <c r="L30" s="154" t="s">
        <v>135</v>
      </c>
      <c r="M30" s="155">
        <v>100</v>
      </c>
      <c r="N30" s="155">
        <v>100</v>
      </c>
      <c r="O30" s="154" t="s">
        <v>133</v>
      </c>
      <c r="P30" s="156">
        <v>10000</v>
      </c>
      <c r="Q30" s="156">
        <v>0</v>
      </c>
      <c r="R30" s="156">
        <v>1000000</v>
      </c>
      <c r="S30" s="156">
        <v>15210125</v>
      </c>
      <c r="T30" s="156">
        <v>5000</v>
      </c>
      <c r="U30" s="156">
        <v>5000</v>
      </c>
      <c r="V30" s="156">
        <v>5000</v>
      </c>
      <c r="W30" s="156">
        <v>5000</v>
      </c>
      <c r="X30" s="156">
        <v>15220125</v>
      </c>
      <c r="Y30" s="156">
        <v>0</v>
      </c>
      <c r="Z30" s="156">
        <v>15220125</v>
      </c>
      <c r="AA30" s="157">
        <v>46233</v>
      </c>
      <c r="AB30" s="154" t="s">
        <v>168</v>
      </c>
      <c r="AC30" s="154" t="s">
        <v>221</v>
      </c>
      <c r="AD30" s="158">
        <v>46230.821296296293</v>
      </c>
      <c r="AE30" s="158">
        <v>46230.82236111111</v>
      </c>
    </row>
    <row r="31" spans="1:31">
      <c r="A31" s="150" t="s">
        <v>218</v>
      </c>
      <c r="B31" s="151">
        <v>46230</v>
      </c>
      <c r="C31" s="150" t="s">
        <v>97</v>
      </c>
      <c r="D31" s="152" t="s">
        <v>98</v>
      </c>
      <c r="E31" s="153" t="s">
        <v>99</v>
      </c>
      <c r="F31" s="154" t="s">
        <v>100</v>
      </c>
      <c r="G31" s="154" t="s">
        <v>101</v>
      </c>
      <c r="H31" s="154">
        <v>4</v>
      </c>
      <c r="I31" s="150" t="s">
        <v>123</v>
      </c>
      <c r="J31" s="154" t="s">
        <v>139</v>
      </c>
      <c r="K31" s="154">
        <v>10</v>
      </c>
      <c r="L31" s="154" t="s">
        <v>135</v>
      </c>
      <c r="M31" s="155">
        <v>100</v>
      </c>
      <c r="N31" s="155">
        <v>100</v>
      </c>
      <c r="O31" s="154" t="s">
        <v>133</v>
      </c>
      <c r="P31" s="156">
        <v>10000</v>
      </c>
      <c r="Q31" s="156">
        <v>0</v>
      </c>
      <c r="R31" s="156">
        <v>1000000</v>
      </c>
      <c r="S31" s="156">
        <v>15210125</v>
      </c>
      <c r="T31" s="156">
        <v>5000</v>
      </c>
      <c r="U31" s="156">
        <v>5000</v>
      </c>
      <c r="V31" s="156">
        <v>5000</v>
      </c>
      <c r="W31" s="156">
        <v>5000</v>
      </c>
      <c r="X31" s="156">
        <v>15220125</v>
      </c>
      <c r="Y31" s="156">
        <v>0</v>
      </c>
      <c r="Z31" s="156">
        <v>15220125</v>
      </c>
      <c r="AA31" s="157">
        <v>46233</v>
      </c>
      <c r="AB31" s="154" t="s">
        <v>168</v>
      </c>
      <c r="AC31" s="154" t="s">
        <v>221</v>
      </c>
      <c r="AD31" s="158">
        <v>46230.821296296293</v>
      </c>
      <c r="AE31" s="158">
        <v>46230.82236111111</v>
      </c>
    </row>
    <row r="32" spans="1:31">
      <c r="A32" s="150" t="s">
        <v>218</v>
      </c>
      <c r="B32" s="151">
        <v>46230</v>
      </c>
      <c r="C32" s="150" t="s">
        <v>97</v>
      </c>
      <c r="D32" s="152" t="s">
        <v>98</v>
      </c>
      <c r="E32" s="153" t="s">
        <v>99</v>
      </c>
      <c r="F32" s="154" t="s">
        <v>100</v>
      </c>
      <c r="G32" s="154" t="s">
        <v>101</v>
      </c>
      <c r="H32" s="154">
        <v>5</v>
      </c>
      <c r="I32" s="150" t="s">
        <v>123</v>
      </c>
      <c r="J32" s="154" t="s">
        <v>139</v>
      </c>
      <c r="K32" s="154">
        <v>10</v>
      </c>
      <c r="L32" s="154" t="s">
        <v>135</v>
      </c>
      <c r="M32" s="155">
        <v>100</v>
      </c>
      <c r="N32" s="155">
        <v>100</v>
      </c>
      <c r="O32" s="154" t="s">
        <v>133</v>
      </c>
      <c r="P32" s="156">
        <v>10000</v>
      </c>
      <c r="Q32" s="156">
        <v>0</v>
      </c>
      <c r="R32" s="156">
        <v>1000000</v>
      </c>
      <c r="S32" s="156">
        <v>15210125</v>
      </c>
      <c r="T32" s="156">
        <v>5000</v>
      </c>
      <c r="U32" s="156">
        <v>5000</v>
      </c>
      <c r="V32" s="156">
        <v>5000</v>
      </c>
      <c r="W32" s="156">
        <v>5000</v>
      </c>
      <c r="X32" s="156">
        <v>15220125</v>
      </c>
      <c r="Y32" s="156">
        <v>0</v>
      </c>
      <c r="Z32" s="156">
        <v>15220125</v>
      </c>
      <c r="AA32" s="157">
        <v>46233</v>
      </c>
      <c r="AB32" s="154" t="s">
        <v>168</v>
      </c>
      <c r="AC32" s="154" t="s">
        <v>221</v>
      </c>
      <c r="AD32" s="158">
        <v>46230.821296296293</v>
      </c>
      <c r="AE32" s="158">
        <v>46230.82236111111</v>
      </c>
    </row>
    <row r="33" spans="1:31">
      <c r="A33" s="150" t="s">
        <v>218</v>
      </c>
      <c r="B33" s="151">
        <v>46230</v>
      </c>
      <c r="C33" s="150" t="s">
        <v>97</v>
      </c>
      <c r="D33" s="152" t="s">
        <v>98</v>
      </c>
      <c r="E33" s="153" t="s">
        <v>99</v>
      </c>
      <c r="F33" s="154" t="s">
        <v>100</v>
      </c>
      <c r="G33" s="154" t="s">
        <v>101</v>
      </c>
      <c r="H33" s="154">
        <v>6</v>
      </c>
      <c r="I33" s="150" t="s">
        <v>123</v>
      </c>
      <c r="J33" s="154" t="s">
        <v>139</v>
      </c>
      <c r="K33" s="154">
        <v>10</v>
      </c>
      <c r="L33" s="154" t="s">
        <v>135</v>
      </c>
      <c r="M33" s="155">
        <v>100</v>
      </c>
      <c r="N33" s="155">
        <v>100</v>
      </c>
      <c r="O33" s="154" t="s">
        <v>133</v>
      </c>
      <c r="P33" s="156">
        <v>10000</v>
      </c>
      <c r="Q33" s="156">
        <v>0</v>
      </c>
      <c r="R33" s="156">
        <v>1000000</v>
      </c>
      <c r="S33" s="156">
        <v>15210125</v>
      </c>
      <c r="T33" s="156">
        <v>5000</v>
      </c>
      <c r="U33" s="156">
        <v>5000</v>
      </c>
      <c r="V33" s="156">
        <v>5000</v>
      </c>
      <c r="W33" s="156">
        <v>5000</v>
      </c>
      <c r="X33" s="156">
        <v>15220125</v>
      </c>
      <c r="Y33" s="156">
        <v>0</v>
      </c>
      <c r="Z33" s="156">
        <v>15220125</v>
      </c>
      <c r="AA33" s="157">
        <v>46233</v>
      </c>
      <c r="AB33" s="154" t="s">
        <v>168</v>
      </c>
      <c r="AC33" s="154" t="s">
        <v>221</v>
      </c>
      <c r="AD33" s="158">
        <v>46230.821296296293</v>
      </c>
      <c r="AE33" s="158">
        <v>46230.82236111111</v>
      </c>
    </row>
    <row r="34" spans="1:31">
      <c r="A34" s="150" t="s">
        <v>218</v>
      </c>
      <c r="B34" s="151">
        <v>46230</v>
      </c>
      <c r="C34" s="150" t="s">
        <v>97</v>
      </c>
      <c r="D34" s="152" t="s">
        <v>98</v>
      </c>
      <c r="E34" s="153" t="s">
        <v>99</v>
      </c>
      <c r="F34" s="154" t="s">
        <v>100</v>
      </c>
      <c r="G34" s="154" t="s">
        <v>101</v>
      </c>
      <c r="H34" s="154">
        <v>7</v>
      </c>
      <c r="I34" s="150" t="s">
        <v>123</v>
      </c>
      <c r="J34" s="154" t="s">
        <v>139</v>
      </c>
      <c r="K34" s="154">
        <v>10</v>
      </c>
      <c r="L34" s="154" t="s">
        <v>135</v>
      </c>
      <c r="M34" s="155">
        <v>100</v>
      </c>
      <c r="N34" s="155">
        <v>100</v>
      </c>
      <c r="O34" s="154" t="s">
        <v>133</v>
      </c>
      <c r="P34" s="156">
        <v>10000</v>
      </c>
      <c r="Q34" s="156">
        <v>0</v>
      </c>
      <c r="R34" s="156">
        <v>1000000</v>
      </c>
      <c r="S34" s="156">
        <v>15210125</v>
      </c>
      <c r="T34" s="156">
        <v>5000</v>
      </c>
      <c r="U34" s="156">
        <v>5000</v>
      </c>
      <c r="V34" s="156">
        <v>5000</v>
      </c>
      <c r="W34" s="156">
        <v>5000</v>
      </c>
      <c r="X34" s="156">
        <v>15220125</v>
      </c>
      <c r="Y34" s="156">
        <v>0</v>
      </c>
      <c r="Z34" s="156">
        <v>15220125</v>
      </c>
      <c r="AA34" s="157">
        <v>46233</v>
      </c>
      <c r="AB34" s="154" t="s">
        <v>168</v>
      </c>
      <c r="AC34" s="154" t="s">
        <v>221</v>
      </c>
      <c r="AD34" s="158">
        <v>46230.821296296293</v>
      </c>
      <c r="AE34" s="158">
        <v>46230.82236111111</v>
      </c>
    </row>
    <row r="35" spans="1:31">
      <c r="A35" s="150" t="s">
        <v>218</v>
      </c>
      <c r="B35" s="151">
        <v>46230</v>
      </c>
      <c r="C35" s="150" t="s">
        <v>97</v>
      </c>
      <c r="D35" s="152" t="s">
        <v>98</v>
      </c>
      <c r="E35" s="153" t="s">
        <v>99</v>
      </c>
      <c r="F35" s="154" t="s">
        <v>100</v>
      </c>
      <c r="G35" s="154" t="s">
        <v>101</v>
      </c>
      <c r="H35" s="154">
        <v>8</v>
      </c>
      <c r="I35" s="150" t="s">
        <v>123</v>
      </c>
      <c r="J35" s="154" t="s">
        <v>139</v>
      </c>
      <c r="K35" s="154">
        <v>10</v>
      </c>
      <c r="L35" s="154" t="s">
        <v>135</v>
      </c>
      <c r="M35" s="155">
        <v>100</v>
      </c>
      <c r="N35" s="155">
        <v>100</v>
      </c>
      <c r="O35" s="154" t="s">
        <v>133</v>
      </c>
      <c r="P35" s="156">
        <v>10000</v>
      </c>
      <c r="Q35" s="156">
        <v>0</v>
      </c>
      <c r="R35" s="156">
        <v>1000000</v>
      </c>
      <c r="S35" s="156">
        <v>15210125</v>
      </c>
      <c r="T35" s="156">
        <v>5000</v>
      </c>
      <c r="U35" s="156">
        <v>5000</v>
      </c>
      <c r="V35" s="156">
        <v>5000</v>
      </c>
      <c r="W35" s="156">
        <v>5000</v>
      </c>
      <c r="X35" s="156">
        <v>15220125</v>
      </c>
      <c r="Y35" s="156">
        <v>0</v>
      </c>
      <c r="Z35" s="156">
        <v>15220125</v>
      </c>
      <c r="AA35" s="157">
        <v>46233</v>
      </c>
      <c r="AB35" s="154" t="s">
        <v>168</v>
      </c>
      <c r="AC35" s="154" t="s">
        <v>221</v>
      </c>
      <c r="AD35" s="158">
        <v>46230.821296296293</v>
      </c>
      <c r="AE35" s="158">
        <v>46230.82236111111</v>
      </c>
    </row>
    <row r="36" spans="1:31">
      <c r="A36" s="150" t="s">
        <v>218</v>
      </c>
      <c r="B36" s="151">
        <v>46230</v>
      </c>
      <c r="C36" s="150" t="s">
        <v>97</v>
      </c>
      <c r="D36" s="152" t="s">
        <v>98</v>
      </c>
      <c r="E36" s="153" t="s">
        <v>99</v>
      </c>
      <c r="F36" s="154" t="s">
        <v>100</v>
      </c>
      <c r="G36" s="154" t="s">
        <v>101</v>
      </c>
      <c r="H36" s="154">
        <v>9</v>
      </c>
      <c r="I36" s="150" t="s">
        <v>123</v>
      </c>
      <c r="J36" s="154" t="s">
        <v>139</v>
      </c>
      <c r="K36" s="154">
        <v>10</v>
      </c>
      <c r="L36" s="154" t="s">
        <v>135</v>
      </c>
      <c r="M36" s="155">
        <v>100</v>
      </c>
      <c r="N36" s="155">
        <v>100</v>
      </c>
      <c r="O36" s="154" t="s">
        <v>133</v>
      </c>
      <c r="P36" s="156">
        <v>10000</v>
      </c>
      <c r="Q36" s="156">
        <v>0</v>
      </c>
      <c r="R36" s="156">
        <v>1000000</v>
      </c>
      <c r="S36" s="156">
        <v>15210125</v>
      </c>
      <c r="T36" s="156">
        <v>5000</v>
      </c>
      <c r="U36" s="156">
        <v>5000</v>
      </c>
      <c r="V36" s="156">
        <v>5000</v>
      </c>
      <c r="W36" s="156">
        <v>5000</v>
      </c>
      <c r="X36" s="156">
        <v>15220125</v>
      </c>
      <c r="Y36" s="156">
        <v>0</v>
      </c>
      <c r="Z36" s="156">
        <v>15220125</v>
      </c>
      <c r="AA36" s="157">
        <v>46233</v>
      </c>
      <c r="AB36" s="154" t="s">
        <v>168</v>
      </c>
      <c r="AC36" s="154" t="s">
        <v>221</v>
      </c>
      <c r="AD36" s="158">
        <v>46230.821296296293</v>
      </c>
      <c r="AE36" s="158">
        <v>46230.82236111111</v>
      </c>
    </row>
    <row r="37" spans="1:31">
      <c r="A37" s="150" t="s">
        <v>218</v>
      </c>
      <c r="B37" s="151">
        <v>46230</v>
      </c>
      <c r="C37" s="150" t="s">
        <v>97</v>
      </c>
      <c r="D37" s="152" t="s">
        <v>98</v>
      </c>
      <c r="E37" s="153" t="s">
        <v>99</v>
      </c>
      <c r="F37" s="154" t="s">
        <v>100</v>
      </c>
      <c r="G37" s="154" t="s">
        <v>101</v>
      </c>
      <c r="H37" s="154">
        <v>10</v>
      </c>
      <c r="I37" s="150" t="s">
        <v>123</v>
      </c>
      <c r="J37" s="154" t="s">
        <v>139</v>
      </c>
      <c r="K37" s="154">
        <v>10</v>
      </c>
      <c r="L37" s="154" t="s">
        <v>135</v>
      </c>
      <c r="M37" s="155">
        <v>100</v>
      </c>
      <c r="N37" s="155">
        <v>100</v>
      </c>
      <c r="O37" s="154" t="s">
        <v>133</v>
      </c>
      <c r="P37" s="156">
        <v>10000</v>
      </c>
      <c r="Q37" s="156">
        <v>0</v>
      </c>
      <c r="R37" s="156">
        <v>1000000</v>
      </c>
      <c r="S37" s="156">
        <v>15210125</v>
      </c>
      <c r="T37" s="156">
        <v>5000</v>
      </c>
      <c r="U37" s="156">
        <v>5000</v>
      </c>
      <c r="V37" s="156">
        <v>5000</v>
      </c>
      <c r="W37" s="156">
        <v>5000</v>
      </c>
      <c r="X37" s="156">
        <v>15220125</v>
      </c>
      <c r="Y37" s="156">
        <v>0</v>
      </c>
      <c r="Z37" s="156">
        <v>15220125</v>
      </c>
      <c r="AA37" s="157">
        <v>46233</v>
      </c>
      <c r="AB37" s="154" t="s">
        <v>168</v>
      </c>
      <c r="AC37" s="154" t="s">
        <v>221</v>
      </c>
      <c r="AD37" s="158">
        <v>46230.821296296293</v>
      </c>
      <c r="AE37" s="158">
        <v>46230.82236111111</v>
      </c>
    </row>
    <row r="38" spans="1:31">
      <c r="A38" s="150" t="s">
        <v>218</v>
      </c>
      <c r="B38" s="151">
        <v>46230</v>
      </c>
      <c r="C38" s="150" t="s">
        <v>97</v>
      </c>
      <c r="D38" s="152" t="s">
        <v>98</v>
      </c>
      <c r="E38" s="153" t="s">
        <v>99</v>
      </c>
      <c r="F38" s="154" t="s">
        <v>100</v>
      </c>
      <c r="G38" s="154" t="s">
        <v>101</v>
      </c>
      <c r="H38" s="154">
        <v>11</v>
      </c>
      <c r="I38" s="150" t="s">
        <v>123</v>
      </c>
      <c r="J38" s="154" t="s">
        <v>139</v>
      </c>
      <c r="K38" s="154">
        <v>10</v>
      </c>
      <c r="L38" s="154" t="s">
        <v>135</v>
      </c>
      <c r="M38" s="155">
        <v>100</v>
      </c>
      <c r="N38" s="155">
        <v>100</v>
      </c>
      <c r="O38" s="154" t="s">
        <v>133</v>
      </c>
      <c r="P38" s="156">
        <v>10000</v>
      </c>
      <c r="Q38" s="156">
        <v>0</v>
      </c>
      <c r="R38" s="156">
        <v>1000000</v>
      </c>
      <c r="S38" s="156">
        <v>15210125</v>
      </c>
      <c r="T38" s="156">
        <v>5000</v>
      </c>
      <c r="U38" s="156">
        <v>5000</v>
      </c>
      <c r="V38" s="156">
        <v>5000</v>
      </c>
      <c r="W38" s="156">
        <v>5000</v>
      </c>
      <c r="X38" s="156">
        <v>15220125</v>
      </c>
      <c r="Y38" s="156">
        <v>0</v>
      </c>
      <c r="Z38" s="156">
        <v>15220125</v>
      </c>
      <c r="AA38" s="157">
        <v>46233</v>
      </c>
      <c r="AB38" s="154" t="s">
        <v>168</v>
      </c>
      <c r="AC38" s="154" t="s">
        <v>221</v>
      </c>
      <c r="AD38" s="158">
        <v>46230.821296296293</v>
      </c>
      <c r="AE38" s="158">
        <v>46230.82236111111</v>
      </c>
    </row>
    <row r="39" spans="1:31">
      <c r="A39" s="150" t="s">
        <v>218</v>
      </c>
      <c r="B39" s="151">
        <v>46230</v>
      </c>
      <c r="C39" s="150" t="s">
        <v>97</v>
      </c>
      <c r="D39" s="152" t="s">
        <v>98</v>
      </c>
      <c r="E39" s="153" t="s">
        <v>99</v>
      </c>
      <c r="F39" s="154" t="s">
        <v>100</v>
      </c>
      <c r="G39" s="154" t="s">
        <v>101</v>
      </c>
      <c r="H39" s="154">
        <v>12</v>
      </c>
      <c r="I39" s="150" t="s">
        <v>123</v>
      </c>
      <c r="J39" s="154" t="s">
        <v>139</v>
      </c>
      <c r="K39" s="154">
        <v>10</v>
      </c>
      <c r="L39" s="154" t="s">
        <v>135</v>
      </c>
      <c r="M39" s="155">
        <v>100</v>
      </c>
      <c r="N39" s="155">
        <v>100</v>
      </c>
      <c r="O39" s="154" t="s">
        <v>133</v>
      </c>
      <c r="P39" s="156">
        <v>10000</v>
      </c>
      <c r="Q39" s="156">
        <v>0</v>
      </c>
      <c r="R39" s="156">
        <v>1000000</v>
      </c>
      <c r="S39" s="156">
        <v>15210125</v>
      </c>
      <c r="T39" s="156">
        <v>5000</v>
      </c>
      <c r="U39" s="156">
        <v>5000</v>
      </c>
      <c r="V39" s="156">
        <v>5000</v>
      </c>
      <c r="W39" s="156">
        <v>5000</v>
      </c>
      <c r="X39" s="156">
        <v>15220125</v>
      </c>
      <c r="Y39" s="156">
        <v>0</v>
      </c>
      <c r="Z39" s="156">
        <v>15220125</v>
      </c>
      <c r="AA39" s="157">
        <v>46233</v>
      </c>
      <c r="AB39" s="154" t="s">
        <v>168</v>
      </c>
      <c r="AC39" s="154" t="s">
        <v>221</v>
      </c>
      <c r="AD39" s="158">
        <v>46230.821296296293</v>
      </c>
      <c r="AE39" s="158">
        <v>46230.82236111111</v>
      </c>
    </row>
    <row r="40" spans="1:31">
      <c r="A40" s="150" t="s">
        <v>218</v>
      </c>
      <c r="B40" s="151">
        <v>46230</v>
      </c>
      <c r="C40" s="150" t="s">
        <v>97</v>
      </c>
      <c r="D40" s="152" t="s">
        <v>98</v>
      </c>
      <c r="E40" s="153" t="s">
        <v>99</v>
      </c>
      <c r="F40" s="154" t="s">
        <v>100</v>
      </c>
      <c r="G40" s="154" t="s">
        <v>101</v>
      </c>
      <c r="H40" s="154">
        <v>13</v>
      </c>
      <c r="I40" s="150" t="s">
        <v>123</v>
      </c>
      <c r="J40" s="154" t="s">
        <v>139</v>
      </c>
      <c r="K40" s="154">
        <v>10</v>
      </c>
      <c r="L40" s="154" t="s">
        <v>135</v>
      </c>
      <c r="M40" s="155">
        <v>100</v>
      </c>
      <c r="N40" s="155">
        <v>100</v>
      </c>
      <c r="O40" s="154" t="s">
        <v>133</v>
      </c>
      <c r="P40" s="156">
        <v>10000</v>
      </c>
      <c r="Q40" s="156">
        <v>0</v>
      </c>
      <c r="R40" s="156">
        <v>1000000</v>
      </c>
      <c r="S40" s="156">
        <v>15210125</v>
      </c>
      <c r="T40" s="156">
        <v>5000</v>
      </c>
      <c r="U40" s="156">
        <v>5000</v>
      </c>
      <c r="V40" s="156">
        <v>5000</v>
      </c>
      <c r="W40" s="156">
        <v>5000</v>
      </c>
      <c r="X40" s="156">
        <v>15220125</v>
      </c>
      <c r="Y40" s="156">
        <v>0</v>
      </c>
      <c r="Z40" s="156">
        <v>15220125</v>
      </c>
      <c r="AA40" s="157">
        <v>46233</v>
      </c>
      <c r="AB40" s="154" t="s">
        <v>168</v>
      </c>
      <c r="AC40" s="154" t="s">
        <v>221</v>
      </c>
      <c r="AD40" s="158">
        <v>46230.821296296293</v>
      </c>
      <c r="AE40" s="158">
        <v>46230.82236111111</v>
      </c>
    </row>
    <row r="41" spans="1:31">
      <c r="A41" s="150" t="s">
        <v>218</v>
      </c>
      <c r="B41" s="151">
        <v>46230</v>
      </c>
      <c r="C41" s="150" t="s">
        <v>97</v>
      </c>
      <c r="D41" s="152" t="s">
        <v>98</v>
      </c>
      <c r="E41" s="153" t="s">
        <v>99</v>
      </c>
      <c r="F41" s="154" t="s">
        <v>100</v>
      </c>
      <c r="G41" s="154" t="s">
        <v>101</v>
      </c>
      <c r="H41" s="154">
        <v>14</v>
      </c>
      <c r="I41" s="150" t="s">
        <v>123</v>
      </c>
      <c r="J41" s="154" t="s">
        <v>139</v>
      </c>
      <c r="K41" s="154">
        <v>10</v>
      </c>
      <c r="L41" s="154" t="s">
        <v>135</v>
      </c>
      <c r="M41" s="155">
        <v>100</v>
      </c>
      <c r="N41" s="155">
        <v>100</v>
      </c>
      <c r="O41" s="154" t="s">
        <v>133</v>
      </c>
      <c r="P41" s="156">
        <v>10000</v>
      </c>
      <c r="Q41" s="156">
        <v>0</v>
      </c>
      <c r="R41" s="156">
        <v>1000000</v>
      </c>
      <c r="S41" s="156">
        <v>15210125</v>
      </c>
      <c r="T41" s="156">
        <v>5000</v>
      </c>
      <c r="U41" s="156">
        <v>5000</v>
      </c>
      <c r="V41" s="156">
        <v>5000</v>
      </c>
      <c r="W41" s="156">
        <v>5000</v>
      </c>
      <c r="X41" s="156">
        <v>15220125</v>
      </c>
      <c r="Y41" s="156">
        <v>0</v>
      </c>
      <c r="Z41" s="156">
        <v>15220125</v>
      </c>
      <c r="AA41" s="157">
        <v>46233</v>
      </c>
      <c r="AB41" s="154" t="s">
        <v>168</v>
      </c>
      <c r="AC41" s="154" t="s">
        <v>221</v>
      </c>
      <c r="AD41" s="158">
        <v>46230.821296296293</v>
      </c>
      <c r="AE41" s="158">
        <v>46230.82236111111</v>
      </c>
    </row>
    <row r="42" spans="1:31">
      <c r="A42" s="150" t="s">
        <v>218</v>
      </c>
      <c r="B42" s="151">
        <v>46230</v>
      </c>
      <c r="C42" s="150" t="s">
        <v>97</v>
      </c>
      <c r="D42" s="152" t="s">
        <v>98</v>
      </c>
      <c r="E42" s="153" t="s">
        <v>99</v>
      </c>
      <c r="F42" s="154" t="s">
        <v>100</v>
      </c>
      <c r="G42" s="154" t="s">
        <v>101</v>
      </c>
      <c r="H42" s="154">
        <v>15</v>
      </c>
      <c r="I42" s="150" t="s">
        <v>123</v>
      </c>
      <c r="J42" s="154" t="s">
        <v>139</v>
      </c>
      <c r="K42" s="154">
        <v>10</v>
      </c>
      <c r="L42" s="154" t="s">
        <v>135</v>
      </c>
      <c r="M42" s="155">
        <v>100</v>
      </c>
      <c r="N42" s="155">
        <v>100</v>
      </c>
      <c r="O42" s="154" t="s">
        <v>133</v>
      </c>
      <c r="P42" s="156">
        <v>10000</v>
      </c>
      <c r="Q42" s="156">
        <v>0</v>
      </c>
      <c r="R42" s="156">
        <v>1000000</v>
      </c>
      <c r="S42" s="156">
        <v>15210125</v>
      </c>
      <c r="T42" s="156">
        <v>5000</v>
      </c>
      <c r="U42" s="156">
        <v>5000</v>
      </c>
      <c r="V42" s="156">
        <v>5000</v>
      </c>
      <c r="W42" s="156">
        <v>5000</v>
      </c>
      <c r="X42" s="156">
        <v>15220125</v>
      </c>
      <c r="Y42" s="156">
        <v>0</v>
      </c>
      <c r="Z42" s="156">
        <v>15220125</v>
      </c>
      <c r="AA42" s="157">
        <v>46233</v>
      </c>
      <c r="AB42" s="154" t="s">
        <v>168</v>
      </c>
      <c r="AC42" s="154" t="s">
        <v>221</v>
      </c>
      <c r="AD42" s="158">
        <v>46230.821296296293</v>
      </c>
      <c r="AE42" s="158">
        <v>46230.82236111111</v>
      </c>
    </row>
    <row r="43" spans="1:31">
      <c r="A43" s="150" t="s">
        <v>218</v>
      </c>
      <c r="B43" s="151">
        <v>46230</v>
      </c>
      <c r="C43" s="150" t="s">
        <v>97</v>
      </c>
      <c r="D43" s="152" t="s">
        <v>98</v>
      </c>
      <c r="E43" s="153" t="s">
        <v>99</v>
      </c>
      <c r="F43" s="154" t="s">
        <v>100</v>
      </c>
      <c r="G43" s="154" t="s">
        <v>101</v>
      </c>
      <c r="H43" s="154">
        <v>16</v>
      </c>
      <c r="I43" s="150" t="s">
        <v>125</v>
      </c>
      <c r="J43" s="154" t="s">
        <v>141</v>
      </c>
      <c r="K43" s="154">
        <v>10</v>
      </c>
      <c r="L43" s="154" t="s">
        <v>146</v>
      </c>
      <c r="M43" s="155">
        <v>249</v>
      </c>
      <c r="N43" s="155">
        <v>239</v>
      </c>
      <c r="O43" s="154" t="s">
        <v>59</v>
      </c>
      <c r="P43" s="156">
        <v>35000</v>
      </c>
      <c r="Q43" s="156">
        <v>1000</v>
      </c>
      <c r="R43" s="156">
        <v>210125</v>
      </c>
      <c r="S43" s="156">
        <v>15210125</v>
      </c>
      <c r="T43" s="156">
        <v>5000</v>
      </c>
      <c r="U43" s="156">
        <v>5000</v>
      </c>
      <c r="V43" s="156">
        <v>5000</v>
      </c>
      <c r="W43" s="156">
        <v>5000</v>
      </c>
      <c r="X43" s="156">
        <v>15220125</v>
      </c>
      <c r="Y43" s="156">
        <v>0</v>
      </c>
      <c r="Z43" s="156">
        <v>15220125</v>
      </c>
      <c r="AA43" s="157">
        <v>46233</v>
      </c>
      <c r="AB43" s="154" t="s">
        <v>168</v>
      </c>
      <c r="AC43" s="154" t="s">
        <v>221</v>
      </c>
      <c r="AD43" s="158">
        <v>46230.821296296293</v>
      </c>
      <c r="AE43" s="158">
        <v>46230.82236111111</v>
      </c>
    </row>
    <row r="44" spans="1:31">
      <c r="A44" s="138" t="s">
        <v>228</v>
      </c>
      <c r="B44" s="139">
        <v>46230</v>
      </c>
      <c r="C44" s="138" t="s">
        <v>110</v>
      </c>
      <c r="D44" s="140" t="s">
        <v>111</v>
      </c>
      <c r="E44" s="141" t="s">
        <v>112</v>
      </c>
      <c r="F44" s="142" t="s">
        <v>113</v>
      </c>
      <c r="G44" s="142" t="s">
        <v>114</v>
      </c>
      <c r="H44" s="142">
        <v>1</v>
      </c>
      <c r="I44" s="138" t="s">
        <v>125</v>
      </c>
      <c r="J44" s="142" t="s">
        <v>141</v>
      </c>
      <c r="K44" s="142">
        <v>15</v>
      </c>
      <c r="L44" s="142" t="s">
        <v>146</v>
      </c>
      <c r="M44" s="143">
        <v>729</v>
      </c>
      <c r="N44" s="143">
        <v>714</v>
      </c>
      <c r="O44" s="142" t="s">
        <v>59</v>
      </c>
      <c r="P44" s="144">
        <v>34000</v>
      </c>
      <c r="Q44" s="144">
        <v>1500</v>
      </c>
      <c r="R44" s="144">
        <v>608400</v>
      </c>
      <c r="S44" s="144">
        <v>608400</v>
      </c>
      <c r="T44" s="144">
        <v>0</v>
      </c>
      <c r="U44" s="144">
        <v>0</v>
      </c>
      <c r="V44" s="144">
        <v>0</v>
      </c>
      <c r="W44" s="144">
        <v>0</v>
      </c>
      <c r="X44" s="144">
        <v>608400</v>
      </c>
      <c r="Y44" s="144">
        <v>0</v>
      </c>
      <c r="Z44" s="144">
        <v>608400</v>
      </c>
      <c r="AA44" s="145">
        <v>46244</v>
      </c>
      <c r="AB44" s="142" t="s">
        <v>168</v>
      </c>
      <c r="AC44" s="142"/>
      <c r="AD44" s="146">
        <v>46230.861921296295</v>
      </c>
      <c r="AE44" s="146">
        <v>46230.861921296295</v>
      </c>
    </row>
    <row r="45" spans="1:31">
      <c r="A45" s="150" t="s">
        <v>229</v>
      </c>
      <c r="B45" s="151">
        <v>46230</v>
      </c>
      <c r="C45" s="150" t="s">
        <v>105</v>
      </c>
      <c r="D45" s="152" t="s">
        <v>106</v>
      </c>
      <c r="E45" s="153" t="s">
        <v>107</v>
      </c>
      <c r="F45" s="154" t="s">
        <v>108</v>
      </c>
      <c r="G45" s="154" t="s">
        <v>109</v>
      </c>
      <c r="H45" s="154">
        <v>1</v>
      </c>
      <c r="I45" s="150" t="s">
        <v>121</v>
      </c>
      <c r="J45" s="154" t="s">
        <v>132</v>
      </c>
      <c r="K45" s="154">
        <v>10</v>
      </c>
      <c r="L45" s="154" t="s">
        <v>137</v>
      </c>
      <c r="M45" s="155">
        <v>100</v>
      </c>
      <c r="N45" s="155">
        <v>100</v>
      </c>
      <c r="O45" s="154" t="s">
        <v>133</v>
      </c>
      <c r="P45" s="156">
        <v>3000</v>
      </c>
      <c r="Q45" s="156">
        <v>0</v>
      </c>
      <c r="R45" s="156">
        <v>300000</v>
      </c>
      <c r="S45" s="156">
        <v>300000</v>
      </c>
      <c r="T45" s="156">
        <v>0</v>
      </c>
      <c r="U45" s="156">
        <v>0</v>
      </c>
      <c r="V45" s="156">
        <v>0</v>
      </c>
      <c r="W45" s="156">
        <v>0</v>
      </c>
      <c r="X45" s="156">
        <v>300000</v>
      </c>
      <c r="Y45" s="156">
        <v>0</v>
      </c>
      <c r="Z45" s="156">
        <v>300000</v>
      </c>
      <c r="AA45" s="157">
        <v>46235</v>
      </c>
      <c r="AB45" s="154" t="s">
        <v>168</v>
      </c>
      <c r="AC45" s="154"/>
      <c r="AD45" s="158">
        <v>46230.863333333335</v>
      </c>
      <c r="AE45" s="158">
        <v>46230.863333333335</v>
      </c>
    </row>
    <row r="46" spans="1:31">
      <c r="A46" s="138" t="s">
        <v>230</v>
      </c>
      <c r="B46" s="139">
        <v>46230</v>
      </c>
      <c r="C46" s="138" t="s">
        <v>102</v>
      </c>
      <c r="D46" s="140" t="s">
        <v>213</v>
      </c>
      <c r="E46" s="141" t="s">
        <v>103</v>
      </c>
      <c r="F46" s="142" t="s">
        <v>104</v>
      </c>
      <c r="G46" s="142" t="s">
        <v>101</v>
      </c>
      <c r="H46" s="142">
        <v>1</v>
      </c>
      <c r="I46" s="138" t="s">
        <v>122</v>
      </c>
      <c r="J46" s="142" t="s">
        <v>138</v>
      </c>
      <c r="K46" s="142">
        <v>60</v>
      </c>
      <c r="L46" s="142" t="s">
        <v>135</v>
      </c>
      <c r="M46" s="143">
        <v>600</v>
      </c>
      <c r="N46" s="143">
        <v>600</v>
      </c>
      <c r="O46" s="142" t="s">
        <v>133</v>
      </c>
      <c r="P46" s="144">
        <v>320</v>
      </c>
      <c r="Q46" s="144">
        <v>0</v>
      </c>
      <c r="R46" s="144">
        <v>192000</v>
      </c>
      <c r="S46" s="144">
        <v>1692000</v>
      </c>
      <c r="T46" s="144">
        <v>0</v>
      </c>
      <c r="U46" s="144">
        <v>0</v>
      </c>
      <c r="V46" s="144">
        <v>0</v>
      </c>
      <c r="W46" s="144">
        <v>0</v>
      </c>
      <c r="X46" s="144">
        <v>1692000</v>
      </c>
      <c r="Y46" s="144">
        <v>1000000</v>
      </c>
      <c r="Z46" s="144">
        <v>692000</v>
      </c>
      <c r="AA46" s="145">
        <v>46250</v>
      </c>
      <c r="AB46" s="142"/>
      <c r="AC46" s="142"/>
      <c r="AD46" s="146">
        <v>46230.864050925928</v>
      </c>
      <c r="AE46" s="146">
        <v>46231.657673611109</v>
      </c>
    </row>
    <row r="47" spans="1:31">
      <c r="A47" s="138" t="s">
        <v>230</v>
      </c>
      <c r="B47" s="139">
        <v>46230</v>
      </c>
      <c r="C47" s="138" t="s">
        <v>102</v>
      </c>
      <c r="D47" s="140" t="s">
        <v>213</v>
      </c>
      <c r="E47" s="141" t="s">
        <v>103</v>
      </c>
      <c r="F47" s="142" t="s">
        <v>104</v>
      </c>
      <c r="G47" s="142" t="s">
        <v>101</v>
      </c>
      <c r="H47" s="142">
        <v>2</v>
      </c>
      <c r="I47" s="138" t="s">
        <v>121</v>
      </c>
      <c r="J47" s="142" t="s">
        <v>132</v>
      </c>
      <c r="K47" s="142">
        <v>50</v>
      </c>
      <c r="L47" s="142" t="s">
        <v>137</v>
      </c>
      <c r="M47" s="143">
        <v>500</v>
      </c>
      <c r="N47" s="143">
        <v>500</v>
      </c>
      <c r="O47" s="142" t="s">
        <v>133</v>
      </c>
      <c r="P47" s="144">
        <v>3000</v>
      </c>
      <c r="Q47" s="144">
        <v>0</v>
      </c>
      <c r="R47" s="144">
        <v>1500000</v>
      </c>
      <c r="S47" s="144">
        <v>1692000</v>
      </c>
      <c r="T47" s="144">
        <v>0</v>
      </c>
      <c r="U47" s="144">
        <v>0</v>
      </c>
      <c r="V47" s="144">
        <v>0</v>
      </c>
      <c r="W47" s="144">
        <v>0</v>
      </c>
      <c r="X47" s="144">
        <v>1692000</v>
      </c>
      <c r="Y47" s="144">
        <v>1000000</v>
      </c>
      <c r="Z47" s="144">
        <v>692000</v>
      </c>
      <c r="AA47" s="145">
        <v>46250</v>
      </c>
      <c r="AB47" s="142"/>
      <c r="AC47" s="142"/>
      <c r="AD47" s="146">
        <v>46230.864050925928</v>
      </c>
      <c r="AE47" s="146">
        <v>46231.657673611109</v>
      </c>
    </row>
  </sheetData>
  <sheetProtection algorithmName="SHA-512" hashValue="L++41uHp4bUJV1fLR9iodKnmagNublLzK5nWft1NZDL96VTIQLJQhZtqGUEXbek/4ERiTlsHbhMkd1k47zt9nA==" saltValue="Hgb77+NK7UCwFyHabLi07w==" spinCount="100000" sheet="1" objects="1" scenarios="1" sort="0" autoFilter="0"/>
  <mergeCells count="1">
    <mergeCell ref="A1:AE2"/>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D120"/>
  <sheetViews>
    <sheetView showGridLines="0" showRowColHeaders="0" zoomScale="125" zoomScaleNormal="125" workbookViewId="0">
      <selection activeCell="F19" sqref="F19"/>
    </sheetView>
  </sheetViews>
  <sheetFormatPr defaultRowHeight="14.25"/>
  <cols>
    <col min="1" max="1" width="23" customWidth="1"/>
    <col min="2" max="4" width="16" customWidth="1"/>
    <col min="5" max="5" width="3" customWidth="1"/>
    <col min="6" max="8" width="17" customWidth="1"/>
    <col min="9" max="9" width="15" customWidth="1"/>
    <col min="10" max="10" width="16" customWidth="1"/>
    <col min="11" max="11" width="11" customWidth="1"/>
    <col min="12" max="12" width="20" customWidth="1"/>
  </cols>
  <sheetData>
    <row r="1" spans="1:30">
      <c r="A1" s="235" t="s">
        <v>2</v>
      </c>
      <c r="B1" s="235"/>
      <c r="C1" s="235"/>
      <c r="D1" s="235"/>
      <c r="E1" s="235"/>
      <c r="F1" s="235"/>
      <c r="G1" s="235"/>
      <c r="H1" s="235"/>
      <c r="I1" s="235"/>
      <c r="J1" s="235"/>
      <c r="K1" s="235"/>
      <c r="L1" s="235"/>
      <c r="M1" s="37"/>
      <c r="N1" s="37"/>
      <c r="O1" s="37"/>
      <c r="P1" s="37"/>
      <c r="Q1" s="37"/>
      <c r="R1" s="37"/>
      <c r="S1" s="37"/>
      <c r="T1" s="37"/>
      <c r="U1" s="37"/>
      <c r="V1" s="37"/>
      <c r="W1" s="37"/>
      <c r="X1" s="37"/>
      <c r="Y1" s="37"/>
      <c r="Z1" s="37"/>
      <c r="AA1" s="37"/>
      <c r="AB1" s="37"/>
      <c r="AC1" s="37"/>
      <c r="AD1" s="37"/>
    </row>
    <row r="2" spans="1:30">
      <c r="A2" s="235"/>
      <c r="B2" s="235"/>
      <c r="C2" s="235"/>
      <c r="D2" s="235"/>
      <c r="E2" s="235"/>
      <c r="F2" s="235"/>
      <c r="G2" s="235"/>
      <c r="H2" s="235"/>
      <c r="I2" s="235"/>
      <c r="J2" s="235"/>
      <c r="K2" s="235"/>
      <c r="L2" s="235"/>
      <c r="M2" s="37"/>
      <c r="N2" s="37"/>
      <c r="O2" s="37"/>
      <c r="P2" s="37"/>
      <c r="Q2" s="37"/>
      <c r="R2" s="37"/>
      <c r="S2" s="37"/>
      <c r="T2" s="37"/>
      <c r="U2" s="37"/>
      <c r="V2" s="37"/>
      <c r="W2" s="37"/>
      <c r="X2" s="37"/>
      <c r="Y2" s="37"/>
      <c r="Z2" s="37"/>
      <c r="AA2" s="37"/>
      <c r="AB2" s="37"/>
      <c r="AC2" s="37"/>
      <c r="AD2" s="37"/>
    </row>
    <row r="3" spans="1:30">
      <c r="A3" s="252" t="s">
        <v>243</v>
      </c>
      <c r="B3" s="252"/>
      <c r="C3" s="252"/>
      <c r="D3" s="252"/>
      <c r="E3" s="252"/>
      <c r="F3" s="252"/>
      <c r="G3" s="252"/>
      <c r="H3" s="252"/>
      <c r="I3" s="252"/>
      <c r="J3" s="252"/>
      <c r="K3" s="252"/>
      <c r="L3" s="252"/>
      <c r="M3" s="37"/>
      <c r="N3" s="37"/>
      <c r="O3" s="37"/>
      <c r="P3" s="37"/>
      <c r="Q3" s="37"/>
      <c r="R3" s="37"/>
      <c r="S3" s="37"/>
      <c r="T3" s="37"/>
      <c r="U3" s="37"/>
      <c r="V3" s="37"/>
      <c r="W3" s="37"/>
      <c r="X3" s="37"/>
      <c r="Y3" s="37"/>
      <c r="Z3" s="37"/>
      <c r="AA3" s="37"/>
      <c r="AB3" s="37"/>
      <c r="AC3" s="37"/>
      <c r="AD3" s="37"/>
    </row>
    <row r="4" spans="1:30" ht="15">
      <c r="A4" s="236" t="s">
        <v>52</v>
      </c>
      <c r="B4" s="236"/>
      <c r="C4" s="236"/>
      <c r="D4" s="236"/>
      <c r="E4" s="37"/>
      <c r="F4" s="236" t="s">
        <v>53</v>
      </c>
      <c r="G4" s="236"/>
      <c r="H4" s="236"/>
      <c r="I4" s="105" t="s">
        <v>46</v>
      </c>
      <c r="J4" s="106" t="s">
        <v>43</v>
      </c>
      <c r="K4" s="106" t="s">
        <v>30</v>
      </c>
      <c r="L4" s="38" t="s">
        <v>36</v>
      </c>
      <c r="M4" s="37"/>
      <c r="N4" s="37"/>
      <c r="O4" s="37"/>
      <c r="P4" s="37"/>
      <c r="Q4" s="37"/>
      <c r="R4" s="37"/>
      <c r="S4" s="37"/>
      <c r="T4" s="37"/>
      <c r="U4" s="37"/>
      <c r="V4" s="37"/>
      <c r="W4" s="37"/>
      <c r="X4" s="37"/>
      <c r="Y4" s="37"/>
      <c r="Z4" s="37"/>
      <c r="AA4" s="37"/>
      <c r="AB4" s="37"/>
      <c r="AC4" s="37"/>
      <c r="AD4" s="37"/>
    </row>
    <row r="5" spans="1:30">
      <c r="A5" s="107" t="s">
        <v>151</v>
      </c>
      <c r="B5" s="232" t="s">
        <v>244</v>
      </c>
      <c r="C5" s="233"/>
      <c r="D5" s="234"/>
      <c r="E5" s="37"/>
      <c r="F5" s="240" t="s">
        <v>54</v>
      </c>
      <c r="G5" s="241"/>
      <c r="H5" s="242"/>
      <c r="I5" s="8" t="s">
        <v>133</v>
      </c>
      <c r="J5" s="8" t="s">
        <v>134</v>
      </c>
      <c r="K5" s="39" t="s">
        <v>56</v>
      </c>
      <c r="L5" s="39" t="s">
        <v>57</v>
      </c>
      <c r="M5" s="37"/>
      <c r="N5" s="37"/>
      <c r="O5" s="37"/>
      <c r="P5" s="37"/>
      <c r="Q5" s="37"/>
      <c r="R5" s="37"/>
      <c r="S5" s="37"/>
      <c r="T5" s="37"/>
      <c r="U5" s="37"/>
      <c r="V5" s="37"/>
      <c r="W5" s="37"/>
      <c r="X5" s="37"/>
      <c r="Y5" s="37"/>
      <c r="Z5" s="37"/>
      <c r="AA5" s="37"/>
      <c r="AB5" s="37"/>
      <c r="AC5" s="37"/>
      <c r="AD5" s="37"/>
    </row>
    <row r="6" spans="1:30">
      <c r="A6" s="107" t="s">
        <v>152</v>
      </c>
      <c r="B6" s="232" t="s">
        <v>245</v>
      </c>
      <c r="C6" s="233"/>
      <c r="D6" s="234"/>
      <c r="E6" s="37"/>
      <c r="F6" s="240" t="s">
        <v>55</v>
      </c>
      <c r="G6" s="241"/>
      <c r="H6" s="242"/>
      <c r="I6" s="8" t="s">
        <v>59</v>
      </c>
      <c r="J6" s="8" t="s">
        <v>135</v>
      </c>
      <c r="K6" s="39" t="s">
        <v>60</v>
      </c>
      <c r="L6" s="39" t="s">
        <v>61</v>
      </c>
      <c r="M6" s="37"/>
      <c r="N6" s="37"/>
      <c r="O6" s="37"/>
      <c r="P6" s="37"/>
      <c r="Q6" s="37"/>
      <c r="R6" s="37"/>
      <c r="S6" s="37"/>
      <c r="T6" s="37"/>
      <c r="U6" s="37"/>
      <c r="V6" s="37"/>
      <c r="W6" s="37"/>
      <c r="X6" s="37"/>
      <c r="Y6" s="37"/>
      <c r="Z6" s="37"/>
      <c r="AA6" s="37"/>
      <c r="AB6" s="37"/>
      <c r="AC6" s="37"/>
      <c r="AD6" s="37"/>
    </row>
    <row r="7" spans="1:30">
      <c r="A7" s="107" t="s">
        <v>153</v>
      </c>
      <c r="B7" s="237">
        <v>0</v>
      </c>
      <c r="C7" s="238"/>
      <c r="D7" s="239"/>
      <c r="E7" s="37"/>
      <c r="F7" s="240" t="s">
        <v>58</v>
      </c>
      <c r="G7" s="241"/>
      <c r="H7" s="243"/>
      <c r="I7" s="14" t="s">
        <v>134</v>
      </c>
      <c r="J7" s="14" t="s">
        <v>149</v>
      </c>
      <c r="K7" s="108"/>
      <c r="L7" s="109" t="s">
        <v>63</v>
      </c>
      <c r="M7" s="37"/>
      <c r="N7" s="37"/>
      <c r="O7" s="37"/>
      <c r="P7" s="37"/>
      <c r="Q7" s="37"/>
      <c r="R7" s="37"/>
      <c r="S7" s="37"/>
      <c r="T7" s="37"/>
      <c r="U7" s="37"/>
      <c r="V7" s="37"/>
      <c r="W7" s="37"/>
      <c r="X7" s="37"/>
      <c r="Y7" s="37"/>
      <c r="Z7" s="37"/>
      <c r="AA7" s="37"/>
      <c r="AB7" s="37"/>
      <c r="AC7" s="37"/>
      <c r="AD7" s="37"/>
    </row>
    <row r="8" spans="1:30">
      <c r="A8" s="107" t="s">
        <v>154</v>
      </c>
      <c r="B8" s="253" t="s">
        <v>246</v>
      </c>
      <c r="C8" s="248"/>
      <c r="D8" s="249"/>
      <c r="E8" s="37"/>
      <c r="F8" s="240" t="s">
        <v>62</v>
      </c>
      <c r="G8" s="241"/>
      <c r="H8" s="243"/>
      <c r="I8" s="14" t="s">
        <v>135</v>
      </c>
      <c r="J8" s="14" t="s">
        <v>136</v>
      </c>
      <c r="K8" s="108"/>
      <c r="L8" s="109"/>
      <c r="M8" s="37"/>
      <c r="N8" s="37"/>
      <c r="O8" s="37"/>
      <c r="P8" s="37"/>
      <c r="Q8" s="37"/>
      <c r="R8" s="37"/>
      <c r="S8" s="37"/>
      <c r="T8" s="37"/>
      <c r="U8" s="37"/>
      <c r="V8" s="37"/>
      <c r="W8" s="37"/>
      <c r="X8" s="37"/>
      <c r="Y8" s="37"/>
      <c r="Z8" s="37"/>
      <c r="AA8" s="37"/>
      <c r="AB8" s="37"/>
      <c r="AC8" s="37"/>
      <c r="AD8" s="37"/>
    </row>
    <row r="9" spans="1:30">
      <c r="A9" s="107" t="s">
        <v>155</v>
      </c>
      <c r="B9" s="232" t="s">
        <v>214</v>
      </c>
      <c r="C9" s="233"/>
      <c r="D9" s="234"/>
      <c r="E9" s="37"/>
      <c r="F9" s="240" t="s">
        <v>64</v>
      </c>
      <c r="G9" s="241"/>
      <c r="H9" s="243"/>
      <c r="I9" s="14" t="s">
        <v>136</v>
      </c>
      <c r="J9" s="14" t="s">
        <v>137</v>
      </c>
      <c r="K9" s="108"/>
      <c r="L9" s="109"/>
      <c r="M9" s="37"/>
      <c r="N9" s="37"/>
      <c r="O9" s="37"/>
      <c r="P9" s="37"/>
      <c r="Q9" s="37"/>
      <c r="R9" s="37"/>
      <c r="S9" s="37"/>
      <c r="T9" s="37"/>
      <c r="U9" s="37"/>
      <c r="V9" s="37"/>
      <c r="W9" s="37"/>
      <c r="X9" s="37"/>
      <c r="Y9" s="37"/>
      <c r="Z9" s="37"/>
      <c r="AA9" s="37"/>
      <c r="AB9" s="37"/>
      <c r="AC9" s="37"/>
      <c r="AD9" s="37"/>
    </row>
    <row r="10" spans="1:30">
      <c r="A10" s="107" t="s">
        <v>156</v>
      </c>
      <c r="B10" s="232" t="s">
        <v>247</v>
      </c>
      <c r="C10" s="233"/>
      <c r="D10" s="234"/>
      <c r="E10" s="37"/>
      <c r="F10" s="37"/>
      <c r="G10" s="37"/>
      <c r="H10" s="37"/>
      <c r="I10" s="14" t="s">
        <v>137</v>
      </c>
      <c r="J10" s="14" t="s">
        <v>146</v>
      </c>
      <c r="K10" s="108"/>
      <c r="L10" s="109"/>
      <c r="M10" s="37"/>
      <c r="N10" s="37"/>
      <c r="O10" s="37"/>
      <c r="P10" s="37"/>
      <c r="Q10" s="37"/>
      <c r="R10" s="37"/>
      <c r="S10" s="37"/>
      <c r="T10" s="37"/>
      <c r="U10" s="37"/>
      <c r="V10" s="37"/>
      <c r="W10" s="37"/>
      <c r="X10" s="37"/>
      <c r="Y10" s="37"/>
      <c r="Z10" s="37"/>
      <c r="AA10" s="37"/>
      <c r="AB10" s="37"/>
      <c r="AC10" s="37"/>
      <c r="AD10" s="37"/>
    </row>
    <row r="11" spans="1:30">
      <c r="A11" s="107" t="s">
        <v>157</v>
      </c>
      <c r="B11" s="232" t="s">
        <v>65</v>
      </c>
      <c r="C11" s="233"/>
      <c r="D11" s="234"/>
      <c r="E11" s="37"/>
      <c r="F11" s="37"/>
      <c r="G11" s="37"/>
      <c r="H11" s="37"/>
      <c r="I11" s="14"/>
      <c r="J11" s="9"/>
      <c r="K11" s="108"/>
      <c r="L11" s="109"/>
      <c r="M11" s="37"/>
      <c r="N11" s="37"/>
      <c r="O11" s="37"/>
      <c r="P11" s="37"/>
      <c r="Q11" s="37"/>
      <c r="R11" s="37"/>
      <c r="S11" s="37"/>
      <c r="T11" s="37"/>
      <c r="U11" s="37"/>
      <c r="V11" s="37"/>
      <c r="W11" s="37"/>
      <c r="X11" s="37"/>
      <c r="Y11" s="37"/>
      <c r="Z11" s="37"/>
      <c r="AA11" s="37"/>
      <c r="AB11" s="37"/>
      <c r="AC11" s="37"/>
      <c r="AD11" s="37"/>
    </row>
    <row r="12" spans="1:30">
      <c r="A12" s="107" t="s">
        <v>158</v>
      </c>
      <c r="B12" s="232" t="s">
        <v>248</v>
      </c>
      <c r="C12" s="233"/>
      <c r="D12" s="234"/>
      <c r="E12" s="37"/>
      <c r="F12" s="37"/>
      <c r="G12" s="37"/>
      <c r="H12" s="37"/>
      <c r="I12" s="16"/>
      <c r="J12" s="17"/>
      <c r="K12" s="110"/>
      <c r="L12" s="111"/>
      <c r="M12" s="37"/>
      <c r="N12" s="37"/>
      <c r="O12" s="37"/>
      <c r="P12" s="37"/>
      <c r="Q12" s="37"/>
      <c r="R12" s="37"/>
      <c r="S12" s="37"/>
      <c r="T12" s="37"/>
      <c r="U12" s="37"/>
      <c r="V12" s="37"/>
      <c r="W12" s="37"/>
      <c r="X12" s="37"/>
      <c r="Y12" s="37"/>
      <c r="Z12" s="37"/>
      <c r="AA12" s="37"/>
      <c r="AB12" s="37"/>
      <c r="AC12" s="37"/>
      <c r="AD12" s="37"/>
    </row>
    <row r="13" spans="1:30">
      <c r="A13" s="37"/>
      <c r="B13" s="37"/>
      <c r="C13" s="37"/>
      <c r="D13" s="37"/>
      <c r="E13" s="37"/>
      <c r="F13" s="37"/>
      <c r="G13" s="37"/>
      <c r="H13" s="37"/>
      <c r="I13" s="15"/>
      <c r="J13" s="15"/>
      <c r="K13" s="37"/>
      <c r="L13" s="37"/>
      <c r="M13" s="37"/>
      <c r="N13" s="37"/>
      <c r="O13" s="37"/>
      <c r="P13" s="37"/>
      <c r="Q13" s="37"/>
      <c r="R13" s="37"/>
      <c r="S13" s="37"/>
      <c r="T13" s="37"/>
      <c r="U13" s="37"/>
      <c r="V13" s="37"/>
      <c r="W13" s="37"/>
      <c r="X13" s="37"/>
      <c r="Y13" s="37"/>
      <c r="Z13" s="37"/>
      <c r="AA13" s="37"/>
      <c r="AB13" s="37"/>
      <c r="AC13" s="37"/>
      <c r="AD13" s="37"/>
    </row>
    <row r="14" spans="1:30" ht="15">
      <c r="A14" s="236" t="s">
        <v>66</v>
      </c>
      <c r="B14" s="236"/>
      <c r="C14" s="236"/>
      <c r="D14" s="236"/>
      <c r="E14" s="37"/>
      <c r="F14" s="37"/>
      <c r="G14" s="37"/>
      <c r="H14" s="37"/>
      <c r="I14" s="15"/>
      <c r="J14" s="15"/>
      <c r="K14" s="37"/>
      <c r="L14" s="37"/>
      <c r="M14" s="37"/>
      <c r="N14" s="37"/>
      <c r="O14" s="37"/>
      <c r="P14" s="37"/>
      <c r="Q14" s="37"/>
      <c r="R14" s="37"/>
      <c r="S14" s="37"/>
      <c r="T14" s="37"/>
      <c r="U14" s="37"/>
      <c r="V14" s="37"/>
      <c r="W14" s="37"/>
      <c r="X14" s="37"/>
      <c r="Y14" s="37"/>
      <c r="Z14" s="37"/>
      <c r="AA14" s="37"/>
      <c r="AB14" s="37"/>
      <c r="AC14" s="37"/>
      <c r="AD14" s="37"/>
    </row>
    <row r="15" spans="1:30">
      <c r="A15" s="107" t="s">
        <v>67</v>
      </c>
      <c r="B15" s="232" t="s">
        <v>68</v>
      </c>
      <c r="C15" s="233"/>
      <c r="D15" s="234"/>
      <c r="E15" s="37"/>
      <c r="F15" s="37"/>
      <c r="G15" s="37"/>
      <c r="H15" s="37"/>
      <c r="I15" s="15"/>
      <c r="J15" s="15"/>
      <c r="K15" s="37"/>
      <c r="L15" s="37"/>
      <c r="M15" s="37"/>
      <c r="N15" s="37"/>
      <c r="O15" s="37"/>
      <c r="P15" s="37"/>
      <c r="Q15" s="37"/>
      <c r="R15" s="37"/>
      <c r="S15" s="37"/>
      <c r="T15" s="37"/>
      <c r="U15" s="37"/>
      <c r="V15" s="37"/>
      <c r="W15" s="37"/>
      <c r="X15" s="37"/>
      <c r="Y15" s="37"/>
      <c r="Z15" s="37"/>
      <c r="AA15" s="37"/>
      <c r="AB15" s="37"/>
      <c r="AC15" s="37"/>
      <c r="AD15" s="37"/>
    </row>
    <row r="16" spans="1:30">
      <c r="A16" s="107" t="s">
        <v>69</v>
      </c>
      <c r="B16" s="244">
        <v>2026</v>
      </c>
      <c r="C16" s="233"/>
      <c r="D16" s="234"/>
      <c r="E16" s="37"/>
      <c r="F16" s="37"/>
      <c r="G16" s="37"/>
      <c r="H16" s="37"/>
      <c r="I16" s="15"/>
      <c r="J16" s="15"/>
      <c r="K16" s="37"/>
      <c r="L16" s="37"/>
      <c r="M16" s="37"/>
      <c r="N16" s="37"/>
      <c r="O16" s="37"/>
      <c r="P16" s="37"/>
      <c r="Q16" s="37"/>
      <c r="R16" s="37"/>
      <c r="S16" s="37"/>
      <c r="T16" s="37"/>
      <c r="U16" s="37"/>
      <c r="V16" s="37"/>
      <c r="W16" s="37"/>
      <c r="X16" s="37"/>
      <c r="Y16" s="37"/>
      <c r="Z16" s="37"/>
      <c r="AA16" s="37"/>
      <c r="AB16" s="37"/>
      <c r="AC16" s="37"/>
      <c r="AD16" s="37"/>
    </row>
    <row r="17" spans="1:30">
      <c r="A17" s="107" t="s">
        <v>70</v>
      </c>
      <c r="B17" s="245">
        <v>0</v>
      </c>
      <c r="C17" s="246"/>
      <c r="D17" s="247"/>
      <c r="E17" s="37"/>
      <c r="F17" s="37"/>
      <c r="G17" s="37"/>
      <c r="H17" s="37"/>
      <c r="I17" s="15"/>
      <c r="J17" s="15"/>
      <c r="K17" s="37"/>
      <c r="L17" s="37"/>
      <c r="M17" s="37"/>
      <c r="N17" s="37"/>
      <c r="O17" s="37"/>
      <c r="P17" s="37"/>
      <c r="Q17" s="37"/>
      <c r="R17" s="37"/>
      <c r="S17" s="37"/>
      <c r="T17" s="37"/>
      <c r="U17" s="37"/>
      <c r="V17" s="37"/>
      <c r="W17" s="37"/>
      <c r="X17" s="37"/>
      <c r="Y17" s="37"/>
      <c r="Z17" s="37"/>
      <c r="AA17" s="37"/>
      <c r="AB17" s="37"/>
      <c r="AC17" s="37"/>
      <c r="AD17" s="37"/>
    </row>
    <row r="18" spans="1:30">
      <c r="A18" s="107" t="s">
        <v>71</v>
      </c>
      <c r="B18" s="244">
        <v>6</v>
      </c>
      <c r="C18" s="233"/>
      <c r="D18" s="234"/>
      <c r="E18" s="37"/>
      <c r="F18" s="37"/>
      <c r="G18" s="37"/>
      <c r="H18" s="37"/>
      <c r="I18" s="15"/>
      <c r="J18" s="15"/>
      <c r="K18" s="37"/>
      <c r="L18" s="37"/>
      <c r="M18" s="37"/>
      <c r="N18" s="37"/>
      <c r="O18" s="37"/>
      <c r="P18" s="37"/>
      <c r="Q18" s="37"/>
      <c r="R18" s="37"/>
      <c r="S18" s="37"/>
      <c r="T18" s="37"/>
      <c r="U18" s="37"/>
      <c r="V18" s="37"/>
      <c r="W18" s="37"/>
      <c r="X18" s="37"/>
      <c r="Y18" s="37"/>
      <c r="Z18" s="37"/>
      <c r="AA18" s="37"/>
      <c r="AB18" s="37"/>
      <c r="AC18" s="37"/>
      <c r="AD18" s="37"/>
    </row>
    <row r="19" spans="1:30">
      <c r="A19" s="107" t="s">
        <v>72</v>
      </c>
      <c r="B19" s="232" t="s">
        <v>73</v>
      </c>
      <c r="C19" s="233"/>
      <c r="D19" s="234"/>
      <c r="E19" s="37"/>
      <c r="F19" s="37"/>
      <c r="G19" s="37"/>
      <c r="H19" s="37"/>
      <c r="I19" s="15"/>
      <c r="J19" s="15"/>
      <c r="K19" s="37"/>
      <c r="L19" s="37"/>
      <c r="M19" s="37"/>
      <c r="N19" s="37"/>
      <c r="O19" s="37"/>
      <c r="P19" s="37"/>
      <c r="Q19" s="37"/>
      <c r="R19" s="37"/>
      <c r="S19" s="37"/>
      <c r="T19" s="37"/>
      <c r="U19" s="37"/>
      <c r="V19" s="37"/>
      <c r="W19" s="37"/>
      <c r="X19" s="37"/>
      <c r="Y19" s="37"/>
      <c r="Z19" s="37"/>
      <c r="AA19" s="37"/>
      <c r="AB19" s="37"/>
      <c r="AC19" s="37"/>
      <c r="AD19" s="37"/>
    </row>
    <row r="20" spans="1:30">
      <c r="A20" s="37"/>
      <c r="B20" s="37"/>
      <c r="C20" s="37"/>
      <c r="D20" s="37"/>
      <c r="E20" s="37"/>
      <c r="F20" s="37"/>
      <c r="G20" s="37"/>
      <c r="H20" s="37"/>
      <c r="I20" s="15"/>
      <c r="J20" s="15"/>
      <c r="K20" s="37"/>
      <c r="L20" s="37"/>
      <c r="M20" s="37"/>
      <c r="N20" s="37"/>
      <c r="O20" s="37"/>
      <c r="P20" s="37"/>
      <c r="Q20" s="37"/>
      <c r="R20" s="37"/>
      <c r="S20" s="37"/>
      <c r="T20" s="37"/>
      <c r="U20" s="37"/>
      <c r="V20" s="37"/>
      <c r="W20" s="37"/>
      <c r="X20" s="37"/>
      <c r="Y20" s="37"/>
      <c r="Z20" s="37"/>
      <c r="AA20" s="37"/>
      <c r="AB20" s="37"/>
      <c r="AC20" s="37"/>
      <c r="AD20" s="37"/>
    </row>
    <row r="21" spans="1:30">
      <c r="A21" s="37"/>
      <c r="B21" s="37"/>
      <c r="C21" s="37"/>
      <c r="D21" s="37"/>
      <c r="E21" s="37"/>
      <c r="F21" s="37"/>
      <c r="G21" s="37"/>
      <c r="H21" s="37"/>
      <c r="I21" s="15"/>
      <c r="J21" s="15"/>
      <c r="K21" s="37"/>
      <c r="L21" s="37"/>
      <c r="M21" s="37"/>
      <c r="N21" s="37"/>
      <c r="O21" s="37"/>
      <c r="P21" s="37"/>
      <c r="Q21" s="37"/>
      <c r="R21" s="37"/>
      <c r="S21" s="37"/>
      <c r="T21" s="37"/>
      <c r="U21" s="37"/>
      <c r="V21" s="37"/>
      <c r="W21" s="37"/>
      <c r="X21" s="37"/>
      <c r="Y21" s="37"/>
      <c r="Z21" s="37"/>
      <c r="AA21" s="37"/>
      <c r="AB21" s="37"/>
      <c r="AC21" s="37"/>
      <c r="AD21" s="37"/>
    </row>
    <row r="22" spans="1:30">
      <c r="A22" s="37"/>
      <c r="B22" s="37"/>
      <c r="C22" s="37"/>
      <c r="D22" s="37"/>
      <c r="E22" s="37"/>
      <c r="F22" s="37"/>
      <c r="G22" s="37"/>
      <c r="H22" s="37"/>
      <c r="I22" s="15"/>
      <c r="J22" s="15"/>
      <c r="K22" s="37"/>
      <c r="L22" s="37"/>
      <c r="M22" s="37"/>
      <c r="N22" s="37"/>
      <c r="O22" s="37"/>
      <c r="P22" s="37"/>
      <c r="Q22" s="37"/>
      <c r="R22" s="37"/>
      <c r="S22" s="37"/>
      <c r="T22" s="37"/>
      <c r="U22" s="37"/>
      <c r="V22" s="37"/>
      <c r="W22" s="37"/>
      <c r="X22" s="37"/>
      <c r="Y22" s="37"/>
      <c r="Z22" s="37"/>
      <c r="AA22" s="37"/>
      <c r="AB22" s="37"/>
      <c r="AC22" s="37"/>
      <c r="AD22" s="37"/>
    </row>
    <row r="23" spans="1:30">
      <c r="A23" s="37"/>
      <c r="B23" s="37"/>
      <c r="C23" s="37"/>
      <c r="D23" s="37"/>
      <c r="E23" s="37"/>
      <c r="F23" s="37"/>
      <c r="G23" s="37"/>
      <c r="H23" s="37"/>
      <c r="I23" s="15"/>
      <c r="J23" s="15"/>
      <c r="K23" s="37"/>
      <c r="L23" s="37"/>
      <c r="M23" s="37"/>
      <c r="N23" s="37"/>
      <c r="O23" s="37"/>
      <c r="P23" s="37"/>
      <c r="Q23" s="37"/>
      <c r="R23" s="37"/>
      <c r="S23" s="37"/>
      <c r="T23" s="37"/>
      <c r="U23" s="37"/>
      <c r="V23" s="37"/>
      <c r="W23" s="37"/>
      <c r="X23" s="37"/>
      <c r="Y23" s="37"/>
      <c r="Z23" s="37"/>
      <c r="AA23" s="37"/>
      <c r="AB23" s="37"/>
      <c r="AC23" s="37"/>
      <c r="AD23" s="37"/>
    </row>
    <row r="24" spans="1:30">
      <c r="A24" s="37"/>
      <c r="B24" s="37"/>
      <c r="C24" s="37"/>
      <c r="D24" s="37"/>
      <c r="E24" s="37"/>
      <c r="F24" s="37"/>
      <c r="G24" s="37"/>
      <c r="H24" s="37"/>
      <c r="I24" s="15"/>
      <c r="J24" s="15"/>
      <c r="K24" s="37"/>
      <c r="L24" s="37"/>
      <c r="M24" s="37"/>
      <c r="N24" s="37"/>
      <c r="O24" s="37"/>
      <c r="P24" s="37"/>
      <c r="Q24" s="37"/>
      <c r="R24" s="37"/>
      <c r="S24" s="37"/>
      <c r="T24" s="37"/>
      <c r="U24" s="37"/>
      <c r="V24" s="37"/>
      <c r="W24" s="37"/>
      <c r="X24" s="37"/>
      <c r="Y24" s="37"/>
      <c r="Z24" s="37"/>
      <c r="AA24" s="37"/>
      <c r="AB24" s="37"/>
      <c r="AC24" s="37"/>
      <c r="AD24" s="37"/>
    </row>
    <row r="25" spans="1:30">
      <c r="A25" s="37"/>
      <c r="B25" s="37"/>
      <c r="C25" s="37"/>
      <c r="D25" s="37"/>
      <c r="E25" s="37"/>
      <c r="F25" s="37"/>
      <c r="G25" s="37"/>
      <c r="H25" s="37"/>
      <c r="I25" s="15"/>
      <c r="J25" s="15"/>
      <c r="K25" s="37"/>
      <c r="L25" s="37"/>
      <c r="M25" s="37"/>
      <c r="N25" s="37"/>
      <c r="O25" s="37"/>
      <c r="P25" s="37"/>
      <c r="Q25" s="37"/>
      <c r="R25" s="37"/>
      <c r="S25" s="37"/>
      <c r="T25" s="37"/>
      <c r="U25" s="37"/>
      <c r="V25" s="37"/>
      <c r="W25" s="37"/>
      <c r="X25" s="37"/>
      <c r="Y25" s="37"/>
      <c r="Z25" s="37"/>
      <c r="AA25" s="37"/>
      <c r="AB25" s="37"/>
      <c r="AC25" s="37"/>
      <c r="AD25" s="37"/>
    </row>
    <row r="26" spans="1:30">
      <c r="A26" s="37"/>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row>
    <row r="27" spans="1:30">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row>
    <row r="28" spans="1:30">
      <c r="A28" s="37"/>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row>
    <row r="29" spans="1:30">
      <c r="A29" s="37"/>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row>
    <row r="30" spans="1:30">
      <c r="A30" s="37"/>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row>
    <row r="31" spans="1:30">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row>
    <row r="32" spans="1:30">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row>
    <row r="33" spans="1:30">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row>
    <row r="34" spans="1:30">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row>
    <row r="35" spans="1:30">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row>
    <row r="36" spans="1:30">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row>
    <row r="37" spans="1:30">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row>
    <row r="38" spans="1:30">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row>
    <row r="39" spans="1:30">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row>
    <row r="40" spans="1:30">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row>
    <row r="41" spans="1:30">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row>
    <row r="42" spans="1:30">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row>
    <row r="43" spans="1:30">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row>
    <row r="44" spans="1:30">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row>
    <row r="45" spans="1:30">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row>
    <row r="46" spans="1:30">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row>
    <row r="47" spans="1:30">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row>
    <row r="48" spans="1:30">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row>
    <row r="49" spans="1:30">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row>
    <row r="50" spans="1:30">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row>
    <row r="51" spans="1:30">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row>
    <row r="52" spans="1:30">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row>
    <row r="53" spans="1:30">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row>
    <row r="54" spans="1:30">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row>
    <row r="55" spans="1:30">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row>
    <row r="56" spans="1:30">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row>
    <row r="57" spans="1:30">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row>
    <row r="58" spans="1:30">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row>
    <row r="59" spans="1:30">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row>
    <row r="60" spans="1:30">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row>
    <row r="61" spans="1:30">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row>
    <row r="62" spans="1:30">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row>
    <row r="63" spans="1:30">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row>
    <row r="64" spans="1:30">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row>
    <row r="65" spans="1:30">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row>
    <row r="66" spans="1:30">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row>
    <row r="67" spans="1:30">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row>
    <row r="68" spans="1:30">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row>
    <row r="69" spans="1:30">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row>
    <row r="70" spans="1:30">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row>
    <row r="71" spans="1:30">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row>
    <row r="72" spans="1:30">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row>
    <row r="73" spans="1:30">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row>
    <row r="74" spans="1:30">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row>
    <row r="75" spans="1:30">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row>
    <row r="76" spans="1:30">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row>
    <row r="77" spans="1:30">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row>
    <row r="78" spans="1:30">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row>
    <row r="79" spans="1:30">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row>
    <row r="80" spans="1:30">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row>
    <row r="81" spans="1:30">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row>
    <row r="82" spans="1:30">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row>
    <row r="83" spans="1:30">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row>
    <row r="84" spans="1:30">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row>
    <row r="85" spans="1:30">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row>
    <row r="86" spans="1:30">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row>
    <row r="87" spans="1:30">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row>
    <row r="88" spans="1:30">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row>
    <row r="89" spans="1:30">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row>
    <row r="90" spans="1:30">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row>
    <row r="91" spans="1:30">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row>
    <row r="92" spans="1:30">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row>
    <row r="93" spans="1:30">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row>
    <row r="94" spans="1:30">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row>
    <row r="95" spans="1:30">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row>
    <row r="96" spans="1:30">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row>
    <row r="97" spans="1:30">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row>
    <row r="98" spans="1:30">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row>
    <row r="99" spans="1:30">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row>
    <row r="100" spans="1:30">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row>
    <row r="101" spans="1:30">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row>
    <row r="102" spans="1:30">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row>
    <row r="103" spans="1:30">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row>
    <row r="104" spans="1:30">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row>
    <row r="105" spans="1:30">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row>
    <row r="106" spans="1:30">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row>
    <row r="107" spans="1:30">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row>
    <row r="108" spans="1:30">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row>
    <row r="109" spans="1:30">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row>
    <row r="110" spans="1:30">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row>
    <row r="111" spans="1:30">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row>
    <row r="112" spans="1:30">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row>
    <row r="113" spans="1:30">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row>
    <row r="114" spans="1:30">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row>
    <row r="115" spans="1:30">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row>
    <row r="116" spans="1:30">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row>
    <row r="117" spans="1:30">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row>
    <row r="118" spans="1:30">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row>
    <row r="119" spans="1:30">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row>
    <row r="120" spans="1:30">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row>
  </sheetData>
  <mergeCells count="23">
    <mergeCell ref="B19:D19"/>
    <mergeCell ref="F4:H4"/>
    <mergeCell ref="F5:H5"/>
    <mergeCell ref="F6:H6"/>
    <mergeCell ref="F7:H7"/>
    <mergeCell ref="F8:H8"/>
    <mergeCell ref="F9:H9"/>
    <mergeCell ref="A14:D14"/>
    <mergeCell ref="B15:D15"/>
    <mergeCell ref="B16:D16"/>
    <mergeCell ref="B17:D17"/>
    <mergeCell ref="B18:D18"/>
    <mergeCell ref="B8:D8"/>
    <mergeCell ref="B9:D9"/>
    <mergeCell ref="B10:D10"/>
    <mergeCell ref="B11:D11"/>
    <mergeCell ref="B12:D12"/>
    <mergeCell ref="A1:L2"/>
    <mergeCell ref="A4:D4"/>
    <mergeCell ref="B5:D5"/>
    <mergeCell ref="B6:D6"/>
    <mergeCell ref="B7:D7"/>
    <mergeCell ref="A3:L3"/>
  </mergeCells>
  <hyperlinks>
    <hyperlink ref="B8" r:id="rId1" xr:uid="{42724BEA-C895-486C-90BB-643C6710EE9C}"/>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1EDD5-04E5-4CD4-9151-762CE5A4B65D}">
  <sheetPr codeName="Sheet9"/>
  <dimension ref="A1:P45"/>
  <sheetViews>
    <sheetView workbookViewId="0"/>
  </sheetViews>
  <sheetFormatPr defaultRowHeight="14.25"/>
  <cols>
    <col min="1" max="1" width="17" bestFit="1" customWidth="1"/>
    <col min="2" max="2" width="14" bestFit="1" customWidth="1"/>
    <col min="3" max="3" width="7" bestFit="1" customWidth="1"/>
    <col min="4" max="4" width="8.5" bestFit="1" customWidth="1"/>
    <col min="5" max="5" width="16.125" bestFit="1" customWidth="1"/>
    <col min="6" max="6" width="8.75" bestFit="1" customWidth="1"/>
    <col min="7" max="7" width="19.25" bestFit="1" customWidth="1"/>
    <col min="8" max="8" width="10" bestFit="1" customWidth="1"/>
    <col min="9" max="9" width="16.625" bestFit="1" customWidth="1"/>
    <col min="10" max="10" width="20.25" bestFit="1" customWidth="1"/>
    <col min="11" max="11" width="15.375" bestFit="1" customWidth="1"/>
    <col min="12" max="12" width="14.75" bestFit="1" customWidth="1"/>
    <col min="13" max="13" width="13.875" bestFit="1" customWidth="1"/>
    <col min="14" max="14" width="12.375" bestFit="1" customWidth="1"/>
    <col min="15" max="15" width="15.375" bestFit="1" customWidth="1"/>
    <col min="16" max="16" width="11.25" bestFit="1" customWidth="1"/>
  </cols>
  <sheetData>
    <row r="1" spans="1:16">
      <c r="A1" t="s">
        <v>6</v>
      </c>
      <c r="B1" t="s">
        <v>5</v>
      </c>
      <c r="C1" t="s">
        <v>184</v>
      </c>
      <c r="D1" t="s">
        <v>181</v>
      </c>
      <c r="E1" t="s">
        <v>185</v>
      </c>
      <c r="F1" t="s">
        <v>186</v>
      </c>
      <c r="G1" t="s">
        <v>4</v>
      </c>
      <c r="H1" t="s">
        <v>17</v>
      </c>
      <c r="I1" t="s">
        <v>28</v>
      </c>
      <c r="J1" t="s">
        <v>19</v>
      </c>
      <c r="K1" t="s">
        <v>187</v>
      </c>
      <c r="L1" t="s">
        <v>188</v>
      </c>
      <c r="M1" t="s">
        <v>9</v>
      </c>
      <c r="N1" t="s">
        <v>10</v>
      </c>
      <c r="O1" t="s">
        <v>189</v>
      </c>
      <c r="P1" t="s">
        <v>172</v>
      </c>
    </row>
    <row r="2" spans="1:16">
      <c r="A2" t="s">
        <v>165</v>
      </c>
      <c r="B2" s="4">
        <v>46210</v>
      </c>
      <c r="C2">
        <v>2026</v>
      </c>
      <c r="D2" t="s">
        <v>231</v>
      </c>
      <c r="E2">
        <v>7</v>
      </c>
      <c r="F2" s="2">
        <v>46204</v>
      </c>
      <c r="G2" t="s">
        <v>85</v>
      </c>
      <c r="H2" t="s">
        <v>87</v>
      </c>
      <c r="I2" t="s">
        <v>164</v>
      </c>
      <c r="J2" t="s">
        <v>139</v>
      </c>
      <c r="K2" s="3">
        <v>2850000</v>
      </c>
      <c r="L2" s="3">
        <v>10317771.25</v>
      </c>
      <c r="M2" s="3">
        <v>2900000</v>
      </c>
      <c r="N2" s="3">
        <v>7417771.25</v>
      </c>
      <c r="O2" s="5">
        <v>1</v>
      </c>
      <c r="P2" s="4">
        <v>46230</v>
      </c>
    </row>
    <row r="3" spans="1:16">
      <c r="A3" t="s">
        <v>165</v>
      </c>
      <c r="B3" s="4">
        <v>46219</v>
      </c>
      <c r="C3">
        <v>2026</v>
      </c>
      <c r="D3" t="s">
        <v>231</v>
      </c>
      <c r="E3">
        <v>7</v>
      </c>
      <c r="F3" s="2">
        <v>46204</v>
      </c>
      <c r="G3" t="s">
        <v>85</v>
      </c>
      <c r="H3" t="s">
        <v>87</v>
      </c>
      <c r="I3" t="s">
        <v>164</v>
      </c>
      <c r="J3" t="s">
        <v>132</v>
      </c>
      <c r="K3" s="3">
        <v>440000</v>
      </c>
      <c r="L3" s="3">
        <v>0</v>
      </c>
      <c r="M3" s="3">
        <v>0</v>
      </c>
      <c r="N3" s="3">
        <v>0</v>
      </c>
      <c r="O3" s="5">
        <v>0</v>
      </c>
      <c r="P3" s="4"/>
    </row>
    <row r="4" spans="1:16">
      <c r="A4" t="s">
        <v>165</v>
      </c>
      <c r="B4" s="4">
        <v>46219</v>
      </c>
      <c r="C4">
        <v>2026</v>
      </c>
      <c r="D4" t="s">
        <v>231</v>
      </c>
      <c r="E4">
        <v>7</v>
      </c>
      <c r="F4" s="2">
        <v>46204</v>
      </c>
      <c r="G4" t="s">
        <v>85</v>
      </c>
      <c r="H4" t="s">
        <v>87</v>
      </c>
      <c r="I4" t="s">
        <v>164</v>
      </c>
      <c r="J4" t="s">
        <v>138</v>
      </c>
      <c r="K4" s="3">
        <v>156000</v>
      </c>
      <c r="L4" s="3">
        <v>0</v>
      </c>
      <c r="M4" s="3">
        <v>0</v>
      </c>
      <c r="N4" s="3">
        <v>0</v>
      </c>
      <c r="O4" s="5">
        <v>0</v>
      </c>
      <c r="P4" s="4"/>
    </row>
    <row r="5" spans="1:16">
      <c r="A5" t="s">
        <v>165</v>
      </c>
      <c r="B5" s="4">
        <v>46219</v>
      </c>
      <c r="C5">
        <v>2026</v>
      </c>
      <c r="D5" t="s">
        <v>231</v>
      </c>
      <c r="E5">
        <v>7</v>
      </c>
      <c r="F5" s="2">
        <v>46204</v>
      </c>
      <c r="G5" t="s">
        <v>85</v>
      </c>
      <c r="H5" t="s">
        <v>87</v>
      </c>
      <c r="I5" t="s">
        <v>164</v>
      </c>
      <c r="J5" t="s">
        <v>140</v>
      </c>
      <c r="K5" s="3">
        <v>2283937.5</v>
      </c>
      <c r="L5" s="3">
        <v>0</v>
      </c>
      <c r="M5" s="3">
        <v>0</v>
      </c>
      <c r="N5" s="3">
        <v>0</v>
      </c>
      <c r="O5" s="5">
        <v>0</v>
      </c>
      <c r="P5" s="4"/>
    </row>
    <row r="6" spans="1:16">
      <c r="A6" t="s">
        <v>165</v>
      </c>
      <c r="B6" s="4">
        <v>46219</v>
      </c>
      <c r="C6">
        <v>2026</v>
      </c>
      <c r="D6" t="s">
        <v>231</v>
      </c>
      <c r="E6">
        <v>7</v>
      </c>
      <c r="F6" s="2">
        <v>46204</v>
      </c>
      <c r="G6" t="s">
        <v>85</v>
      </c>
      <c r="H6" t="s">
        <v>87</v>
      </c>
      <c r="I6" t="s">
        <v>164</v>
      </c>
      <c r="J6" t="s">
        <v>139</v>
      </c>
      <c r="K6" s="3">
        <v>2400000</v>
      </c>
      <c r="L6" s="3">
        <v>0</v>
      </c>
      <c r="M6" s="3">
        <v>0</v>
      </c>
      <c r="N6" s="3">
        <v>0</v>
      </c>
      <c r="O6" s="5">
        <v>0</v>
      </c>
      <c r="P6" s="4"/>
    </row>
    <row r="7" spans="1:16">
      <c r="A7" t="s">
        <v>165</v>
      </c>
      <c r="B7" s="4">
        <v>46219</v>
      </c>
      <c r="C7">
        <v>2026</v>
      </c>
      <c r="D7" t="s">
        <v>231</v>
      </c>
      <c r="E7">
        <v>7</v>
      </c>
      <c r="F7" s="2">
        <v>46204</v>
      </c>
      <c r="G7" t="s">
        <v>85</v>
      </c>
      <c r="H7" t="s">
        <v>87</v>
      </c>
      <c r="I7" t="s">
        <v>164</v>
      </c>
      <c r="J7" t="s">
        <v>138</v>
      </c>
      <c r="K7" s="3">
        <v>1375000</v>
      </c>
      <c r="L7" s="3">
        <v>0</v>
      </c>
      <c r="M7" s="3">
        <v>0</v>
      </c>
      <c r="N7" s="3">
        <v>0</v>
      </c>
      <c r="O7" s="5">
        <v>0</v>
      </c>
      <c r="P7" s="4"/>
    </row>
    <row r="8" spans="1:16">
      <c r="A8" t="s">
        <v>165</v>
      </c>
      <c r="B8" s="4">
        <v>46219</v>
      </c>
      <c r="C8">
        <v>2026</v>
      </c>
      <c r="D8" t="s">
        <v>231</v>
      </c>
      <c r="E8">
        <v>7</v>
      </c>
      <c r="F8" s="2">
        <v>46204</v>
      </c>
      <c r="G8" t="s">
        <v>85</v>
      </c>
      <c r="H8" t="s">
        <v>87</v>
      </c>
      <c r="I8" t="s">
        <v>164</v>
      </c>
      <c r="J8" t="s">
        <v>138</v>
      </c>
      <c r="K8" s="3">
        <v>12000</v>
      </c>
      <c r="L8" s="3">
        <v>0</v>
      </c>
      <c r="M8" s="3">
        <v>0</v>
      </c>
      <c r="N8" s="3">
        <v>0</v>
      </c>
      <c r="O8" s="5">
        <v>0</v>
      </c>
      <c r="P8" s="4"/>
    </row>
    <row r="9" spans="1:16">
      <c r="A9" t="s">
        <v>165</v>
      </c>
      <c r="B9" s="4">
        <v>46219</v>
      </c>
      <c r="C9">
        <v>2026</v>
      </c>
      <c r="D9" t="s">
        <v>231</v>
      </c>
      <c r="E9">
        <v>7</v>
      </c>
      <c r="F9" s="2">
        <v>46204</v>
      </c>
      <c r="G9" t="s">
        <v>85</v>
      </c>
      <c r="H9" t="s">
        <v>87</v>
      </c>
      <c r="I9" t="s">
        <v>164</v>
      </c>
      <c r="J9" t="s">
        <v>143</v>
      </c>
      <c r="K9" s="3">
        <v>131250</v>
      </c>
      <c r="L9" s="3">
        <v>0</v>
      </c>
      <c r="M9" s="3">
        <v>0</v>
      </c>
      <c r="N9" s="3">
        <v>0</v>
      </c>
      <c r="O9" s="5">
        <v>0</v>
      </c>
      <c r="P9" s="4"/>
    </row>
    <row r="10" spans="1:16">
      <c r="A10" t="s">
        <v>165</v>
      </c>
      <c r="B10" s="4">
        <v>46219</v>
      </c>
      <c r="C10">
        <v>2026</v>
      </c>
      <c r="D10" t="s">
        <v>231</v>
      </c>
      <c r="E10">
        <v>7</v>
      </c>
      <c r="F10" s="2">
        <v>46204</v>
      </c>
      <c r="G10" t="s">
        <v>85</v>
      </c>
      <c r="H10" t="s">
        <v>87</v>
      </c>
      <c r="I10" t="s">
        <v>164</v>
      </c>
      <c r="J10" t="s">
        <v>145</v>
      </c>
      <c r="K10" s="3">
        <v>115420</v>
      </c>
      <c r="L10" s="3">
        <v>0</v>
      </c>
      <c r="M10" s="3">
        <v>0</v>
      </c>
      <c r="N10" s="3">
        <v>0</v>
      </c>
      <c r="O10" s="5">
        <v>0</v>
      </c>
      <c r="P10" s="4"/>
    </row>
    <row r="11" spans="1:16">
      <c r="A11" t="s">
        <v>165</v>
      </c>
      <c r="B11" s="4">
        <v>46219</v>
      </c>
      <c r="C11">
        <v>2026</v>
      </c>
      <c r="D11" t="s">
        <v>231</v>
      </c>
      <c r="E11">
        <v>7</v>
      </c>
      <c r="F11" s="2">
        <v>46204</v>
      </c>
      <c r="G11" t="s">
        <v>85</v>
      </c>
      <c r="H11" t="s">
        <v>87</v>
      </c>
      <c r="I11" t="s">
        <v>164</v>
      </c>
      <c r="J11" t="s">
        <v>141</v>
      </c>
      <c r="K11" s="3">
        <v>4701.25</v>
      </c>
      <c r="L11" s="3">
        <v>0</v>
      </c>
      <c r="M11" s="3">
        <v>0</v>
      </c>
      <c r="N11" s="3">
        <v>0</v>
      </c>
      <c r="O11" s="5">
        <v>0</v>
      </c>
      <c r="P11" s="4"/>
    </row>
    <row r="12" spans="1:16">
      <c r="A12" t="s">
        <v>165</v>
      </c>
      <c r="B12" s="4">
        <v>46219</v>
      </c>
      <c r="C12">
        <v>2026</v>
      </c>
      <c r="D12" t="s">
        <v>231</v>
      </c>
      <c r="E12">
        <v>7</v>
      </c>
      <c r="F12" s="2">
        <v>46204</v>
      </c>
      <c r="G12" t="s">
        <v>85</v>
      </c>
      <c r="H12" t="s">
        <v>87</v>
      </c>
      <c r="I12" t="s">
        <v>164</v>
      </c>
      <c r="J12" t="s">
        <v>131</v>
      </c>
      <c r="K12" s="3">
        <v>2137.5</v>
      </c>
      <c r="L12" s="3">
        <v>0</v>
      </c>
      <c r="M12" s="3">
        <v>0</v>
      </c>
      <c r="N12" s="3">
        <v>0</v>
      </c>
      <c r="O12" s="5">
        <v>0</v>
      </c>
      <c r="P12" s="4"/>
    </row>
    <row r="13" spans="1:16">
      <c r="A13" t="s">
        <v>165</v>
      </c>
      <c r="B13" s="4">
        <v>46219</v>
      </c>
      <c r="C13">
        <v>2026</v>
      </c>
      <c r="D13" t="s">
        <v>231</v>
      </c>
      <c r="E13">
        <v>7</v>
      </c>
      <c r="F13" s="2">
        <v>46204</v>
      </c>
      <c r="G13" t="s">
        <v>85</v>
      </c>
      <c r="H13" t="s">
        <v>87</v>
      </c>
      <c r="I13" t="s">
        <v>164</v>
      </c>
      <c r="J13" t="s">
        <v>132</v>
      </c>
      <c r="K13" s="3">
        <v>143000</v>
      </c>
      <c r="L13" s="3">
        <v>0</v>
      </c>
      <c r="M13" s="3">
        <v>0</v>
      </c>
      <c r="N13" s="3">
        <v>0</v>
      </c>
      <c r="O13" s="5">
        <v>0</v>
      </c>
      <c r="P13" s="4"/>
    </row>
    <row r="14" spans="1:16">
      <c r="A14" t="s">
        <v>165</v>
      </c>
      <c r="B14" s="4">
        <v>46219</v>
      </c>
      <c r="C14">
        <v>2026</v>
      </c>
      <c r="D14" t="s">
        <v>231</v>
      </c>
      <c r="E14">
        <v>7</v>
      </c>
      <c r="F14" s="2">
        <v>46204</v>
      </c>
      <c r="G14" t="s">
        <v>85</v>
      </c>
      <c r="H14" t="s">
        <v>87</v>
      </c>
      <c r="I14" t="s">
        <v>164</v>
      </c>
      <c r="J14" t="s">
        <v>138</v>
      </c>
      <c r="K14" s="3">
        <v>13500</v>
      </c>
      <c r="L14" s="3">
        <v>0</v>
      </c>
      <c r="M14" s="3">
        <v>0</v>
      </c>
      <c r="N14" s="3">
        <v>0</v>
      </c>
      <c r="O14" s="5">
        <v>0</v>
      </c>
      <c r="P14" s="4"/>
    </row>
    <row r="15" spans="1:16">
      <c r="A15" t="s">
        <v>165</v>
      </c>
      <c r="B15" s="4">
        <v>46219</v>
      </c>
      <c r="C15">
        <v>2026</v>
      </c>
      <c r="D15" t="s">
        <v>231</v>
      </c>
      <c r="E15">
        <v>7</v>
      </c>
      <c r="F15" s="2">
        <v>46204</v>
      </c>
      <c r="G15" t="s">
        <v>85</v>
      </c>
      <c r="H15" t="s">
        <v>87</v>
      </c>
      <c r="I15" t="s">
        <v>164</v>
      </c>
      <c r="J15" t="s">
        <v>143</v>
      </c>
      <c r="K15" s="3">
        <v>131250</v>
      </c>
      <c r="L15" s="3">
        <v>0</v>
      </c>
      <c r="M15" s="3">
        <v>0</v>
      </c>
      <c r="N15" s="3">
        <v>0</v>
      </c>
      <c r="O15" s="5">
        <v>0</v>
      </c>
      <c r="P15" s="4"/>
    </row>
    <row r="16" spans="1:16">
      <c r="A16" t="s">
        <v>165</v>
      </c>
      <c r="B16" s="4">
        <v>46219</v>
      </c>
      <c r="C16">
        <v>2026</v>
      </c>
      <c r="D16" t="s">
        <v>231</v>
      </c>
      <c r="E16">
        <v>7</v>
      </c>
      <c r="F16" s="2">
        <v>46204</v>
      </c>
      <c r="G16" t="s">
        <v>85</v>
      </c>
      <c r="H16" t="s">
        <v>87</v>
      </c>
      <c r="I16" t="s">
        <v>164</v>
      </c>
      <c r="J16" t="s">
        <v>145</v>
      </c>
      <c r="K16" s="3">
        <v>44700</v>
      </c>
      <c r="L16" s="3">
        <v>0</v>
      </c>
      <c r="M16" s="3">
        <v>0</v>
      </c>
      <c r="N16" s="3">
        <v>0</v>
      </c>
      <c r="O16" s="5">
        <v>0</v>
      </c>
      <c r="P16" s="4"/>
    </row>
    <row r="17" spans="1:16">
      <c r="A17" t="s">
        <v>165</v>
      </c>
      <c r="B17" s="4">
        <v>46219</v>
      </c>
      <c r="C17">
        <v>2026</v>
      </c>
      <c r="D17" t="s">
        <v>231</v>
      </c>
      <c r="E17">
        <v>7</v>
      </c>
      <c r="F17" s="2">
        <v>46204</v>
      </c>
      <c r="G17" t="s">
        <v>85</v>
      </c>
      <c r="H17" t="s">
        <v>87</v>
      </c>
      <c r="I17" t="s">
        <v>164</v>
      </c>
      <c r="J17" t="s">
        <v>141</v>
      </c>
      <c r="K17" s="3">
        <v>214875</v>
      </c>
      <c r="L17" s="3">
        <v>0</v>
      </c>
      <c r="M17" s="3">
        <v>0</v>
      </c>
      <c r="N17" s="3">
        <v>0</v>
      </c>
      <c r="O17" s="5">
        <v>0</v>
      </c>
      <c r="P17" s="4"/>
    </row>
    <row r="18" spans="1:16">
      <c r="A18" t="s">
        <v>167</v>
      </c>
      <c r="B18" s="4">
        <v>46219</v>
      </c>
      <c r="C18">
        <v>2026</v>
      </c>
      <c r="D18" t="s">
        <v>231</v>
      </c>
      <c r="E18">
        <v>7</v>
      </c>
      <c r="F18" s="2">
        <v>46204</v>
      </c>
      <c r="G18" t="s">
        <v>89</v>
      </c>
      <c r="H18" t="s">
        <v>78</v>
      </c>
      <c r="I18" t="s">
        <v>168</v>
      </c>
      <c r="J18" t="s">
        <v>141</v>
      </c>
      <c r="K18" s="3">
        <v>214875</v>
      </c>
      <c r="L18" s="3">
        <v>214875</v>
      </c>
      <c r="M18" s="3">
        <v>0</v>
      </c>
      <c r="N18" s="3">
        <v>214875</v>
      </c>
      <c r="O18" s="5">
        <v>1</v>
      </c>
      <c r="P18" s="4">
        <v>46228</v>
      </c>
    </row>
    <row r="19" spans="1:16">
      <c r="A19" t="s">
        <v>170</v>
      </c>
      <c r="B19" s="4">
        <v>46222</v>
      </c>
      <c r="C19">
        <v>2026</v>
      </c>
      <c r="D19" t="s">
        <v>231</v>
      </c>
      <c r="E19">
        <v>7</v>
      </c>
      <c r="F19" s="2">
        <v>46204</v>
      </c>
      <c r="G19" t="s">
        <v>75</v>
      </c>
      <c r="H19" t="s">
        <v>78</v>
      </c>
      <c r="I19" t="s">
        <v>168</v>
      </c>
      <c r="J19" t="s">
        <v>145</v>
      </c>
      <c r="K19" s="3">
        <v>625586</v>
      </c>
      <c r="L19" s="3">
        <v>625586</v>
      </c>
      <c r="M19" s="3">
        <v>0</v>
      </c>
      <c r="N19" s="3">
        <v>625586</v>
      </c>
      <c r="O19" s="5">
        <v>1</v>
      </c>
      <c r="P19" s="4">
        <v>46228</v>
      </c>
    </row>
    <row r="20" spans="1:16">
      <c r="A20" t="s">
        <v>171</v>
      </c>
      <c r="B20" s="4">
        <v>46223</v>
      </c>
      <c r="C20">
        <v>2026</v>
      </c>
      <c r="D20" t="s">
        <v>231</v>
      </c>
      <c r="E20">
        <v>7</v>
      </c>
      <c r="F20" s="2">
        <v>46204</v>
      </c>
      <c r="G20" t="s">
        <v>85</v>
      </c>
      <c r="H20" t="s">
        <v>87</v>
      </c>
      <c r="I20" t="s">
        <v>166</v>
      </c>
      <c r="J20" t="s">
        <v>131</v>
      </c>
      <c r="K20" s="3">
        <v>101675</v>
      </c>
      <c r="L20" s="3">
        <v>161675</v>
      </c>
      <c r="M20" s="3">
        <v>161675</v>
      </c>
      <c r="N20" s="3">
        <v>0</v>
      </c>
      <c r="O20" s="5">
        <v>1</v>
      </c>
      <c r="P20" s="4">
        <v>46228</v>
      </c>
    </row>
    <row r="21" spans="1:16">
      <c r="A21" t="s">
        <v>171</v>
      </c>
      <c r="B21" s="4">
        <v>46223</v>
      </c>
      <c r="C21">
        <v>2026</v>
      </c>
      <c r="D21" t="s">
        <v>231</v>
      </c>
      <c r="E21">
        <v>7</v>
      </c>
      <c r="F21" s="2">
        <v>46204</v>
      </c>
      <c r="G21" t="s">
        <v>85</v>
      </c>
      <c r="H21" t="s">
        <v>87</v>
      </c>
      <c r="I21" t="s">
        <v>166</v>
      </c>
      <c r="J21" t="s">
        <v>132</v>
      </c>
      <c r="K21" s="3">
        <v>60000</v>
      </c>
      <c r="L21" s="3">
        <v>0</v>
      </c>
      <c r="M21" s="3">
        <v>0</v>
      </c>
      <c r="N21" s="3">
        <v>0</v>
      </c>
      <c r="O21" s="5">
        <v>0</v>
      </c>
      <c r="P21" s="4"/>
    </row>
    <row r="22" spans="1:16">
      <c r="A22" t="s">
        <v>212</v>
      </c>
      <c r="B22" s="4">
        <v>46230</v>
      </c>
      <c r="C22">
        <v>2026</v>
      </c>
      <c r="D22" t="s">
        <v>231</v>
      </c>
      <c r="E22">
        <v>7</v>
      </c>
      <c r="F22" s="2">
        <v>46204</v>
      </c>
      <c r="G22" t="s">
        <v>116</v>
      </c>
      <c r="H22" t="s">
        <v>119</v>
      </c>
      <c r="I22" t="s">
        <v>164</v>
      </c>
      <c r="J22" t="s">
        <v>131</v>
      </c>
      <c r="K22" s="3">
        <v>612500</v>
      </c>
      <c r="L22" s="3">
        <v>2825000</v>
      </c>
      <c r="M22" s="3">
        <v>1412500</v>
      </c>
      <c r="N22" s="3">
        <v>1412500</v>
      </c>
      <c r="O22" s="5">
        <v>1</v>
      </c>
      <c r="P22" s="4">
        <v>46230</v>
      </c>
    </row>
    <row r="23" spans="1:16">
      <c r="A23" t="s">
        <v>212</v>
      </c>
      <c r="B23" s="4">
        <v>46230</v>
      </c>
      <c r="C23">
        <v>2026</v>
      </c>
      <c r="D23" t="s">
        <v>231</v>
      </c>
      <c r="E23">
        <v>7</v>
      </c>
      <c r="F23" s="2">
        <v>46204</v>
      </c>
      <c r="G23" t="s">
        <v>116</v>
      </c>
      <c r="H23" t="s">
        <v>119</v>
      </c>
      <c r="I23" t="s">
        <v>164</v>
      </c>
      <c r="J23" t="s">
        <v>139</v>
      </c>
      <c r="K23" s="3">
        <v>800000</v>
      </c>
      <c r="L23" s="3">
        <v>0</v>
      </c>
      <c r="M23" s="3">
        <v>0</v>
      </c>
      <c r="N23" s="3">
        <v>0</v>
      </c>
      <c r="O23" s="5">
        <v>0</v>
      </c>
      <c r="P23" s="4"/>
    </row>
    <row r="24" spans="1:16">
      <c r="A24" t="s">
        <v>212</v>
      </c>
      <c r="B24" s="4">
        <v>46230</v>
      </c>
      <c r="C24">
        <v>2026</v>
      </c>
      <c r="D24" t="s">
        <v>231</v>
      </c>
      <c r="E24">
        <v>7</v>
      </c>
      <c r="F24" s="2">
        <v>46204</v>
      </c>
      <c r="G24" t="s">
        <v>116</v>
      </c>
      <c r="H24" t="s">
        <v>119</v>
      </c>
      <c r="I24" t="s">
        <v>164</v>
      </c>
      <c r="J24" t="s">
        <v>131</v>
      </c>
      <c r="K24" s="3">
        <v>612500</v>
      </c>
      <c r="L24" s="3">
        <v>0</v>
      </c>
      <c r="M24" s="3">
        <v>0</v>
      </c>
      <c r="N24" s="3">
        <v>0</v>
      </c>
      <c r="O24" s="5">
        <v>0</v>
      </c>
      <c r="P24" s="4"/>
    </row>
    <row r="25" spans="1:16">
      <c r="A25" t="s">
        <v>212</v>
      </c>
      <c r="B25" s="4">
        <v>46230</v>
      </c>
      <c r="C25">
        <v>2026</v>
      </c>
      <c r="D25" t="s">
        <v>231</v>
      </c>
      <c r="E25">
        <v>7</v>
      </c>
      <c r="F25" s="2">
        <v>46204</v>
      </c>
      <c r="G25" t="s">
        <v>116</v>
      </c>
      <c r="H25" t="s">
        <v>119</v>
      </c>
      <c r="I25" t="s">
        <v>164</v>
      </c>
      <c r="J25" t="s">
        <v>139</v>
      </c>
      <c r="K25" s="3">
        <v>800000</v>
      </c>
      <c r="L25" s="3">
        <v>0</v>
      </c>
      <c r="M25" s="3">
        <v>0</v>
      </c>
      <c r="N25" s="3">
        <v>0</v>
      </c>
      <c r="O25" s="5">
        <v>0</v>
      </c>
      <c r="P25" s="4"/>
    </row>
    <row r="26" spans="1:16">
      <c r="A26" t="s">
        <v>218</v>
      </c>
      <c r="B26" s="4">
        <v>46230</v>
      </c>
      <c r="C26">
        <v>2026</v>
      </c>
      <c r="D26" t="s">
        <v>231</v>
      </c>
      <c r="E26">
        <v>7</v>
      </c>
      <c r="F26" s="2">
        <v>46204</v>
      </c>
      <c r="G26" t="s">
        <v>98</v>
      </c>
      <c r="H26" t="s">
        <v>101</v>
      </c>
      <c r="I26" t="s">
        <v>168</v>
      </c>
      <c r="J26" t="s">
        <v>139</v>
      </c>
      <c r="K26" s="3">
        <v>1000000</v>
      </c>
      <c r="L26" s="3">
        <v>15220125</v>
      </c>
      <c r="M26" s="3">
        <v>0</v>
      </c>
      <c r="N26" s="3">
        <v>15220125</v>
      </c>
      <c r="O26" s="5">
        <v>1</v>
      </c>
      <c r="P26" s="4">
        <v>46233</v>
      </c>
    </row>
    <row r="27" spans="1:16">
      <c r="A27" t="s">
        <v>218</v>
      </c>
      <c r="B27" s="4">
        <v>46230</v>
      </c>
      <c r="C27">
        <v>2026</v>
      </c>
      <c r="D27" t="s">
        <v>231</v>
      </c>
      <c r="E27">
        <v>7</v>
      </c>
      <c r="F27" s="2">
        <v>46204</v>
      </c>
      <c r="G27" t="s">
        <v>98</v>
      </c>
      <c r="H27" t="s">
        <v>101</v>
      </c>
      <c r="I27" t="s">
        <v>168</v>
      </c>
      <c r="J27" t="s">
        <v>139</v>
      </c>
      <c r="K27" s="3">
        <v>1000000</v>
      </c>
      <c r="L27" s="3">
        <v>0</v>
      </c>
      <c r="M27" s="3">
        <v>0</v>
      </c>
      <c r="N27" s="3">
        <v>0</v>
      </c>
      <c r="O27" s="5">
        <v>0</v>
      </c>
      <c r="P27" s="4"/>
    </row>
    <row r="28" spans="1:16">
      <c r="A28" t="s">
        <v>218</v>
      </c>
      <c r="B28" s="4">
        <v>46230</v>
      </c>
      <c r="C28">
        <v>2026</v>
      </c>
      <c r="D28" t="s">
        <v>231</v>
      </c>
      <c r="E28">
        <v>7</v>
      </c>
      <c r="F28" s="2">
        <v>46204</v>
      </c>
      <c r="G28" t="s">
        <v>98</v>
      </c>
      <c r="H28" t="s">
        <v>101</v>
      </c>
      <c r="I28" t="s">
        <v>168</v>
      </c>
      <c r="J28" t="s">
        <v>139</v>
      </c>
      <c r="K28" s="3">
        <v>1000000</v>
      </c>
      <c r="L28" s="3">
        <v>0</v>
      </c>
      <c r="M28" s="3">
        <v>0</v>
      </c>
      <c r="N28" s="3">
        <v>0</v>
      </c>
      <c r="O28" s="5">
        <v>0</v>
      </c>
      <c r="P28" s="4"/>
    </row>
    <row r="29" spans="1:16">
      <c r="A29" t="s">
        <v>218</v>
      </c>
      <c r="B29" s="4">
        <v>46230</v>
      </c>
      <c r="C29">
        <v>2026</v>
      </c>
      <c r="D29" t="s">
        <v>231</v>
      </c>
      <c r="E29">
        <v>7</v>
      </c>
      <c r="F29" s="2">
        <v>46204</v>
      </c>
      <c r="G29" t="s">
        <v>98</v>
      </c>
      <c r="H29" t="s">
        <v>101</v>
      </c>
      <c r="I29" t="s">
        <v>168</v>
      </c>
      <c r="J29" t="s">
        <v>139</v>
      </c>
      <c r="K29" s="3">
        <v>1000000</v>
      </c>
      <c r="L29" s="3">
        <v>0</v>
      </c>
      <c r="M29" s="3">
        <v>0</v>
      </c>
      <c r="N29" s="3">
        <v>0</v>
      </c>
      <c r="O29" s="5">
        <v>0</v>
      </c>
      <c r="P29" s="4"/>
    </row>
    <row r="30" spans="1:16">
      <c r="A30" t="s">
        <v>218</v>
      </c>
      <c r="B30" s="4">
        <v>46230</v>
      </c>
      <c r="C30">
        <v>2026</v>
      </c>
      <c r="D30" t="s">
        <v>231</v>
      </c>
      <c r="E30">
        <v>7</v>
      </c>
      <c r="F30" s="2">
        <v>46204</v>
      </c>
      <c r="G30" t="s">
        <v>98</v>
      </c>
      <c r="H30" t="s">
        <v>101</v>
      </c>
      <c r="I30" t="s">
        <v>168</v>
      </c>
      <c r="J30" t="s">
        <v>139</v>
      </c>
      <c r="K30" s="3">
        <v>1000000</v>
      </c>
      <c r="L30" s="3">
        <v>0</v>
      </c>
      <c r="M30" s="3">
        <v>0</v>
      </c>
      <c r="N30" s="3">
        <v>0</v>
      </c>
      <c r="O30" s="5">
        <v>0</v>
      </c>
      <c r="P30" s="4"/>
    </row>
    <row r="31" spans="1:16">
      <c r="A31" t="s">
        <v>218</v>
      </c>
      <c r="B31" s="4">
        <v>46230</v>
      </c>
      <c r="C31">
        <v>2026</v>
      </c>
      <c r="D31" t="s">
        <v>231</v>
      </c>
      <c r="E31">
        <v>7</v>
      </c>
      <c r="F31" s="2">
        <v>46204</v>
      </c>
      <c r="G31" t="s">
        <v>98</v>
      </c>
      <c r="H31" t="s">
        <v>101</v>
      </c>
      <c r="I31" t="s">
        <v>168</v>
      </c>
      <c r="J31" t="s">
        <v>139</v>
      </c>
      <c r="K31" s="3">
        <v>1000000</v>
      </c>
      <c r="L31" s="3">
        <v>0</v>
      </c>
      <c r="M31" s="3">
        <v>0</v>
      </c>
      <c r="N31" s="3">
        <v>0</v>
      </c>
      <c r="O31" s="5">
        <v>0</v>
      </c>
      <c r="P31" s="4"/>
    </row>
    <row r="32" spans="1:16">
      <c r="A32" t="s">
        <v>218</v>
      </c>
      <c r="B32" s="4">
        <v>46230</v>
      </c>
      <c r="C32">
        <v>2026</v>
      </c>
      <c r="D32" t="s">
        <v>231</v>
      </c>
      <c r="E32">
        <v>7</v>
      </c>
      <c r="F32" s="2">
        <v>46204</v>
      </c>
      <c r="G32" t="s">
        <v>98</v>
      </c>
      <c r="H32" t="s">
        <v>101</v>
      </c>
      <c r="I32" t="s">
        <v>168</v>
      </c>
      <c r="J32" t="s">
        <v>139</v>
      </c>
      <c r="K32" s="3">
        <v>1000000</v>
      </c>
      <c r="L32" s="3">
        <v>0</v>
      </c>
      <c r="M32" s="3">
        <v>0</v>
      </c>
      <c r="N32" s="3">
        <v>0</v>
      </c>
      <c r="O32" s="5">
        <v>0</v>
      </c>
      <c r="P32" s="4"/>
    </row>
    <row r="33" spans="1:16">
      <c r="A33" t="s">
        <v>218</v>
      </c>
      <c r="B33" s="4">
        <v>46230</v>
      </c>
      <c r="C33">
        <v>2026</v>
      </c>
      <c r="D33" t="s">
        <v>231</v>
      </c>
      <c r="E33">
        <v>7</v>
      </c>
      <c r="F33" s="2">
        <v>46204</v>
      </c>
      <c r="G33" t="s">
        <v>98</v>
      </c>
      <c r="H33" t="s">
        <v>101</v>
      </c>
      <c r="I33" t="s">
        <v>168</v>
      </c>
      <c r="J33" t="s">
        <v>139</v>
      </c>
      <c r="K33" s="3">
        <v>1000000</v>
      </c>
      <c r="L33" s="3">
        <v>0</v>
      </c>
      <c r="M33" s="3">
        <v>0</v>
      </c>
      <c r="N33" s="3">
        <v>0</v>
      </c>
      <c r="O33" s="5">
        <v>0</v>
      </c>
      <c r="P33" s="4"/>
    </row>
    <row r="34" spans="1:16">
      <c r="A34" t="s">
        <v>218</v>
      </c>
      <c r="B34" s="4">
        <v>46230</v>
      </c>
      <c r="C34">
        <v>2026</v>
      </c>
      <c r="D34" t="s">
        <v>231</v>
      </c>
      <c r="E34">
        <v>7</v>
      </c>
      <c r="F34" s="2">
        <v>46204</v>
      </c>
      <c r="G34" t="s">
        <v>98</v>
      </c>
      <c r="H34" t="s">
        <v>101</v>
      </c>
      <c r="I34" t="s">
        <v>168</v>
      </c>
      <c r="J34" t="s">
        <v>139</v>
      </c>
      <c r="K34" s="3">
        <v>1000000</v>
      </c>
      <c r="L34" s="3">
        <v>0</v>
      </c>
      <c r="M34" s="3">
        <v>0</v>
      </c>
      <c r="N34" s="3">
        <v>0</v>
      </c>
      <c r="O34" s="5">
        <v>0</v>
      </c>
      <c r="P34" s="4"/>
    </row>
    <row r="35" spans="1:16">
      <c r="A35" t="s">
        <v>218</v>
      </c>
      <c r="B35" s="4">
        <v>46230</v>
      </c>
      <c r="C35">
        <v>2026</v>
      </c>
      <c r="D35" t="s">
        <v>231</v>
      </c>
      <c r="E35">
        <v>7</v>
      </c>
      <c r="F35" s="2">
        <v>46204</v>
      </c>
      <c r="G35" t="s">
        <v>98</v>
      </c>
      <c r="H35" t="s">
        <v>101</v>
      </c>
      <c r="I35" t="s">
        <v>168</v>
      </c>
      <c r="J35" t="s">
        <v>139</v>
      </c>
      <c r="K35" s="3">
        <v>1000000</v>
      </c>
      <c r="L35" s="3">
        <v>0</v>
      </c>
      <c r="M35" s="3">
        <v>0</v>
      </c>
      <c r="N35" s="3">
        <v>0</v>
      </c>
      <c r="O35" s="5">
        <v>0</v>
      </c>
      <c r="P35" s="4"/>
    </row>
    <row r="36" spans="1:16">
      <c r="A36" t="s">
        <v>218</v>
      </c>
      <c r="B36" s="4">
        <v>46230</v>
      </c>
      <c r="C36">
        <v>2026</v>
      </c>
      <c r="D36" t="s">
        <v>231</v>
      </c>
      <c r="E36">
        <v>7</v>
      </c>
      <c r="F36" s="2">
        <v>46204</v>
      </c>
      <c r="G36" t="s">
        <v>98</v>
      </c>
      <c r="H36" t="s">
        <v>101</v>
      </c>
      <c r="I36" t="s">
        <v>168</v>
      </c>
      <c r="J36" t="s">
        <v>139</v>
      </c>
      <c r="K36" s="3">
        <v>1000000</v>
      </c>
      <c r="L36" s="3">
        <v>0</v>
      </c>
      <c r="M36" s="3">
        <v>0</v>
      </c>
      <c r="N36" s="3">
        <v>0</v>
      </c>
      <c r="O36" s="5">
        <v>0</v>
      </c>
      <c r="P36" s="4"/>
    </row>
    <row r="37" spans="1:16">
      <c r="A37" t="s">
        <v>218</v>
      </c>
      <c r="B37" s="4">
        <v>46230</v>
      </c>
      <c r="C37">
        <v>2026</v>
      </c>
      <c r="D37" t="s">
        <v>231</v>
      </c>
      <c r="E37">
        <v>7</v>
      </c>
      <c r="F37" s="2">
        <v>46204</v>
      </c>
      <c r="G37" t="s">
        <v>98</v>
      </c>
      <c r="H37" t="s">
        <v>101</v>
      </c>
      <c r="I37" t="s">
        <v>168</v>
      </c>
      <c r="J37" t="s">
        <v>139</v>
      </c>
      <c r="K37" s="3">
        <v>1000000</v>
      </c>
      <c r="L37" s="3">
        <v>0</v>
      </c>
      <c r="M37" s="3">
        <v>0</v>
      </c>
      <c r="N37" s="3">
        <v>0</v>
      </c>
      <c r="O37" s="5">
        <v>0</v>
      </c>
      <c r="P37" s="4"/>
    </row>
    <row r="38" spans="1:16">
      <c r="A38" t="s">
        <v>218</v>
      </c>
      <c r="B38" s="4">
        <v>46230</v>
      </c>
      <c r="C38">
        <v>2026</v>
      </c>
      <c r="D38" t="s">
        <v>231</v>
      </c>
      <c r="E38">
        <v>7</v>
      </c>
      <c r="F38" s="2">
        <v>46204</v>
      </c>
      <c r="G38" t="s">
        <v>98</v>
      </c>
      <c r="H38" t="s">
        <v>101</v>
      </c>
      <c r="I38" t="s">
        <v>168</v>
      </c>
      <c r="J38" t="s">
        <v>139</v>
      </c>
      <c r="K38" s="3">
        <v>1000000</v>
      </c>
      <c r="L38" s="3">
        <v>0</v>
      </c>
      <c r="M38" s="3">
        <v>0</v>
      </c>
      <c r="N38" s="3">
        <v>0</v>
      </c>
      <c r="O38" s="5">
        <v>0</v>
      </c>
      <c r="P38" s="4"/>
    </row>
    <row r="39" spans="1:16">
      <c r="A39" t="s">
        <v>218</v>
      </c>
      <c r="B39" s="4">
        <v>46230</v>
      </c>
      <c r="C39">
        <v>2026</v>
      </c>
      <c r="D39" t="s">
        <v>231</v>
      </c>
      <c r="E39">
        <v>7</v>
      </c>
      <c r="F39" s="2">
        <v>46204</v>
      </c>
      <c r="G39" t="s">
        <v>98</v>
      </c>
      <c r="H39" t="s">
        <v>101</v>
      </c>
      <c r="I39" t="s">
        <v>168</v>
      </c>
      <c r="J39" t="s">
        <v>139</v>
      </c>
      <c r="K39" s="3">
        <v>1000000</v>
      </c>
      <c r="L39" s="3">
        <v>0</v>
      </c>
      <c r="M39" s="3">
        <v>0</v>
      </c>
      <c r="N39" s="3">
        <v>0</v>
      </c>
      <c r="O39" s="5">
        <v>0</v>
      </c>
      <c r="P39" s="4"/>
    </row>
    <row r="40" spans="1:16">
      <c r="A40" t="s">
        <v>218</v>
      </c>
      <c r="B40" s="4">
        <v>46230</v>
      </c>
      <c r="C40">
        <v>2026</v>
      </c>
      <c r="D40" t="s">
        <v>231</v>
      </c>
      <c r="E40">
        <v>7</v>
      </c>
      <c r="F40" s="2">
        <v>46204</v>
      </c>
      <c r="G40" t="s">
        <v>98</v>
      </c>
      <c r="H40" t="s">
        <v>101</v>
      </c>
      <c r="I40" t="s">
        <v>168</v>
      </c>
      <c r="J40" t="s">
        <v>139</v>
      </c>
      <c r="K40" s="3">
        <v>1000000</v>
      </c>
      <c r="L40" s="3">
        <v>0</v>
      </c>
      <c r="M40" s="3">
        <v>0</v>
      </c>
      <c r="N40" s="3">
        <v>0</v>
      </c>
      <c r="O40" s="5">
        <v>0</v>
      </c>
      <c r="P40" s="4"/>
    </row>
    <row r="41" spans="1:16">
      <c r="A41" t="s">
        <v>218</v>
      </c>
      <c r="B41" s="4">
        <v>46230</v>
      </c>
      <c r="C41">
        <v>2026</v>
      </c>
      <c r="D41" t="s">
        <v>231</v>
      </c>
      <c r="E41">
        <v>7</v>
      </c>
      <c r="F41" s="2">
        <v>46204</v>
      </c>
      <c r="G41" t="s">
        <v>98</v>
      </c>
      <c r="H41" t="s">
        <v>101</v>
      </c>
      <c r="I41" t="s">
        <v>168</v>
      </c>
      <c r="J41" t="s">
        <v>141</v>
      </c>
      <c r="K41" s="3">
        <v>210125</v>
      </c>
      <c r="L41" s="3">
        <v>0</v>
      </c>
      <c r="M41" s="3">
        <v>0</v>
      </c>
      <c r="N41" s="3">
        <v>0</v>
      </c>
      <c r="O41" s="5">
        <v>0</v>
      </c>
      <c r="P41" s="4"/>
    </row>
    <row r="42" spans="1:16">
      <c r="A42" t="s">
        <v>228</v>
      </c>
      <c r="B42" s="4">
        <v>46230</v>
      </c>
      <c r="C42">
        <v>2026</v>
      </c>
      <c r="D42" t="s">
        <v>231</v>
      </c>
      <c r="E42">
        <v>7</v>
      </c>
      <c r="F42" s="2">
        <v>46204</v>
      </c>
      <c r="G42" t="s">
        <v>111</v>
      </c>
      <c r="H42" t="s">
        <v>114</v>
      </c>
      <c r="I42" t="s">
        <v>168</v>
      </c>
      <c r="J42" t="s">
        <v>141</v>
      </c>
      <c r="K42" s="3">
        <v>608400</v>
      </c>
      <c r="L42" s="3">
        <v>608400</v>
      </c>
      <c r="M42" s="3">
        <v>0</v>
      </c>
      <c r="N42" s="3">
        <v>608400</v>
      </c>
      <c r="O42" s="5">
        <v>1</v>
      </c>
      <c r="P42" s="4">
        <v>46244</v>
      </c>
    </row>
    <row r="43" spans="1:16">
      <c r="A43" t="s">
        <v>229</v>
      </c>
      <c r="B43" s="4">
        <v>46230</v>
      </c>
      <c r="C43">
        <v>2026</v>
      </c>
      <c r="D43" t="s">
        <v>231</v>
      </c>
      <c r="E43">
        <v>7</v>
      </c>
      <c r="F43" s="2">
        <v>46204</v>
      </c>
      <c r="G43" t="s">
        <v>106</v>
      </c>
      <c r="H43" t="s">
        <v>109</v>
      </c>
      <c r="I43" t="s">
        <v>168</v>
      </c>
      <c r="J43" t="s">
        <v>132</v>
      </c>
      <c r="K43" s="3">
        <v>300000</v>
      </c>
      <c r="L43" s="3">
        <v>300000</v>
      </c>
      <c r="M43" s="3">
        <v>0</v>
      </c>
      <c r="N43" s="3">
        <v>300000</v>
      </c>
      <c r="O43" s="5">
        <v>1</v>
      </c>
      <c r="P43" s="4">
        <v>46235</v>
      </c>
    </row>
    <row r="44" spans="1:16">
      <c r="A44" t="s">
        <v>230</v>
      </c>
      <c r="B44" s="4">
        <v>46230</v>
      </c>
      <c r="C44">
        <v>2026</v>
      </c>
      <c r="D44" t="s">
        <v>231</v>
      </c>
      <c r="E44">
        <v>7</v>
      </c>
      <c r="F44" s="2">
        <v>46204</v>
      </c>
      <c r="G44" t="s">
        <v>213</v>
      </c>
      <c r="H44" t="s">
        <v>101</v>
      </c>
      <c r="I44" t="s">
        <v>164</v>
      </c>
      <c r="J44" t="s">
        <v>138</v>
      </c>
      <c r="K44" s="3">
        <v>192000</v>
      </c>
      <c r="L44" s="3">
        <v>1692000</v>
      </c>
      <c r="M44" s="3">
        <v>1000000</v>
      </c>
      <c r="N44" s="3">
        <v>692000</v>
      </c>
      <c r="O44" s="5">
        <v>1</v>
      </c>
      <c r="P44" s="4">
        <v>46250</v>
      </c>
    </row>
    <row r="45" spans="1:16">
      <c r="A45" t="s">
        <v>230</v>
      </c>
      <c r="B45" s="4">
        <v>46230</v>
      </c>
      <c r="C45">
        <v>2026</v>
      </c>
      <c r="D45" t="s">
        <v>231</v>
      </c>
      <c r="E45">
        <v>7</v>
      </c>
      <c r="F45" s="2">
        <v>46204</v>
      </c>
      <c r="G45" t="s">
        <v>213</v>
      </c>
      <c r="H45" t="s">
        <v>101</v>
      </c>
      <c r="I45" t="s">
        <v>166</v>
      </c>
      <c r="J45" t="s">
        <v>132</v>
      </c>
      <c r="K45" s="3">
        <v>1500000</v>
      </c>
      <c r="L45" s="3">
        <v>0</v>
      </c>
      <c r="M45" s="3">
        <v>0</v>
      </c>
      <c r="N45" s="3">
        <v>0</v>
      </c>
      <c r="O45" s="5">
        <v>0</v>
      </c>
      <c r="P45" s="4"/>
    </row>
  </sheetData>
  <sheetProtection algorithmName="SHA-512" hashValue="GSeXtlyHybp2BczDWAOIyVLao/EGWjGr0pdeguz7yjvgGB9Bg5jWs0a31dOtbQpnGa5QmAYR6oaN+rY/lOBlPg==" saltValue="7dIGASDQ+tdg88Xa2wmBbQ==" spinCount="100000" sheet="1" objects="1" scenarios="1" autoFilter="0" pivotTables="0"/>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Home</vt:lpstr>
      <vt:lpstr>Invoice</vt:lpstr>
      <vt:lpstr>Receivables</vt:lpstr>
      <vt:lpstr>Dashboard</vt:lpstr>
      <vt:lpstr>Customers</vt:lpstr>
      <vt:lpstr>Products</vt:lpstr>
      <vt:lpstr>Invoice Database</vt:lpstr>
      <vt:lpstr>Settings</vt:lpstr>
      <vt:lpstr>Dashboard!Print_Area</vt:lpstr>
      <vt:lpstr>Invoice!Print_Area</vt:lpstr>
      <vt:lpstr>Receivables!Print_Area</vt:lpstr>
      <vt:lpstr>Receivables!Print_Titles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Muneeb ur Rehman</cp:lastModifiedBy>
  <cp:lastPrinted>2026-07-27T15:26:35Z</cp:lastPrinted>
  <dcterms:created xsi:type="dcterms:W3CDTF">2026-07-16T05:57:12Z</dcterms:created>
  <dcterms:modified xsi:type="dcterms:W3CDTF">2026-07-30T12:07:56Z</dcterms:modified>
</cp:coreProperties>
</file>